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0" windowWidth="17780" windowHeight="12280" activeTab="1"/>
  </bookViews>
  <sheets>
    <sheet name="Chung &amp; Horton" sheetId="1" r:id="rId1"/>
    <sheet name="Campbell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<sst xmlns="http://schemas.openxmlformats.org/spreadsheetml/2006/main" count="54" uniqueCount="44">
  <si>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clay</t>
  </si>
  <si>
    <t>loam</t>
  </si>
  <si>
    <t>silt</t>
  </si>
  <si>
    <t>Solid</t>
  </si>
  <si>
    <t>Org M</t>
  </si>
  <si>
    <t>[Wm-1K-1, kg.m.s-3.K-1]</t>
  </si>
  <si>
    <t>b2</t>
  </si>
  <si>
    <t>Disp</t>
  </si>
  <si>
    <t>b1</t>
  </si>
  <si>
    <t>b2</t>
  </si>
  <si>
    <t>b3</t>
  </si>
  <si>
    <t>Cn</t>
  </si>
  <si>
    <t>Co</t>
  </si>
  <si>
    <t>Cw</t>
  </si>
  <si>
    <t>Chung &amp; Horton</t>
  </si>
  <si>
    <t>Chung &amp; Horton parameters</t>
  </si>
  <si>
    <t>m.sec.kg</t>
  </si>
  <si>
    <t xml:space="preserve">================================== </t>
  </si>
  <si>
    <r>
      <t>MLT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K</t>
    </r>
    <r>
      <rPr>
        <vertAlign val="superscript"/>
        <sz val="11"/>
        <rFont val="ＭＳ Ｐゴシック"/>
        <family val="3"/>
      </rPr>
      <t>-1</t>
    </r>
  </si>
  <si>
    <r>
      <t>M.L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.T</t>
    </r>
    <r>
      <rPr>
        <vertAlign val="superscript"/>
        <sz val="11"/>
        <rFont val="ＭＳ Ｐゴシック"/>
        <family val="3"/>
      </rPr>
      <t>-2</t>
    </r>
  </si>
  <si>
    <r>
      <t>n</t>
    </r>
    <r>
      <rPr>
        <sz val="11"/>
        <rFont val="ＭＳ Ｐゴシック"/>
        <family val="3"/>
      </rPr>
      <t>ame</t>
    </r>
  </si>
  <si>
    <r>
      <t>C</t>
    </r>
    <r>
      <rPr>
        <sz val="11"/>
        <rFont val="ＭＳ Ｐゴシック"/>
        <family val="3"/>
      </rPr>
      <t>lay</t>
    </r>
  </si>
  <si>
    <r>
      <t>L</t>
    </r>
    <r>
      <rPr>
        <sz val="11"/>
        <rFont val="ＭＳ Ｐゴシック"/>
        <family val="3"/>
      </rPr>
      <t>oam</t>
    </r>
  </si>
  <si>
    <r>
      <t>S</t>
    </r>
    <r>
      <rPr>
        <sz val="11"/>
        <rFont val="ＭＳ Ｐゴシック"/>
        <family val="3"/>
      </rPr>
      <t>and</t>
    </r>
  </si>
  <si>
    <t>q</t>
  </si>
  <si>
    <r>
      <t>l</t>
    </r>
    <r>
      <rPr>
        <vertAlign val="subscript"/>
        <sz val="11"/>
        <rFont val="ＭＳ Ｐゴシック"/>
        <family val="3"/>
      </rPr>
      <t>0</t>
    </r>
  </si>
  <si>
    <t>Campbell</t>
  </si>
  <si>
    <t>A</t>
  </si>
  <si>
    <t>B</t>
  </si>
  <si>
    <t>C</t>
  </si>
  <si>
    <t>D</t>
  </si>
  <si>
    <t>E</t>
  </si>
  <si>
    <r>
      <t>S</t>
    </r>
    <r>
      <rPr>
        <sz val="11"/>
        <rFont val="ＭＳ Ｐゴシック"/>
        <family val="3"/>
      </rPr>
      <t>olid</t>
    </r>
  </si>
  <si>
    <r>
      <t>q</t>
    </r>
    <r>
      <rPr>
        <sz val="11"/>
        <rFont val="ＭＳ Ｐゴシック"/>
        <family val="3"/>
      </rPr>
      <t>uartz</t>
    </r>
  </si>
  <si>
    <r>
      <t>o</t>
    </r>
    <r>
      <rPr>
        <sz val="11"/>
        <rFont val="ＭＳ Ｐゴシック"/>
        <family val="3"/>
      </rPr>
      <t>ther</t>
    </r>
  </si>
  <si>
    <r>
      <t>c</t>
    </r>
    <r>
      <rPr>
        <sz val="11"/>
        <rFont val="ＭＳ Ｐゴシック"/>
        <family val="3"/>
      </rPr>
      <t>lay</t>
    </r>
  </si>
  <si>
    <r>
      <t>q</t>
    </r>
    <r>
      <rPr>
        <sz val="11"/>
        <rFont val="ＭＳ Ｐゴシック"/>
        <family val="3"/>
      </rPr>
      <t>q</t>
    </r>
  </si>
  <si>
    <r>
      <t>q</t>
    </r>
    <r>
      <rPr>
        <sz val="11"/>
        <rFont val="ＭＳ Ｐゴシック"/>
        <family val="3"/>
      </rPr>
      <t>m</t>
    </r>
  </si>
  <si>
    <r>
      <t>q</t>
    </r>
    <r>
      <rPr>
        <sz val="11"/>
        <rFont val="ＭＳ Ｐゴシック"/>
        <family val="3"/>
      </rPr>
      <t>c</t>
    </r>
  </si>
  <si>
    <r>
      <t>q</t>
    </r>
    <r>
      <rPr>
        <sz val="11"/>
        <rFont val="ＭＳ Ｐゴシック"/>
        <family val="3"/>
      </rPr>
      <t>n</t>
    </r>
  </si>
  <si>
    <t>低含水率</t>
  </si>
  <si>
    <r>
      <t>small</t>
    </r>
    <r>
      <rPr>
        <sz val="11"/>
        <rFont val="ＭＳ Ｐゴシック"/>
        <family val="3"/>
      </rPr>
      <t xml:space="preserve"> </t>
    </r>
    <r>
      <rPr>
        <sz val="11"/>
        <rFont val="Symbol"/>
        <family val="1"/>
      </rPr>
      <t>q</t>
    </r>
  </si>
  <si>
    <r>
      <t>e</t>
    </r>
    <r>
      <rPr>
        <sz val="11"/>
        <rFont val="ＭＳ Ｐゴシック"/>
        <family val="3"/>
      </rPr>
      <t>xample</t>
    </r>
  </si>
  <si>
    <r>
      <t>l</t>
    </r>
    <r>
      <rPr>
        <sz val="11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</si>
</sst>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E+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vertAlign val="superscript"/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ＭＳ Ｐゴシック"/>
      <family val="3"/>
    </font>
    <font>
      <sz val="12"/>
      <name val="Times New Roman"/>
      <family val="1"/>
    </font>
    <font>
      <sz val="12"/>
      <name val="Symbol"/>
      <family val="1"/>
    </font>
    <font>
      <sz val="11.5"/>
      <name val="Times New Roman"/>
      <family val="1"/>
    </font>
    <font>
      <b/>
      <sz val="11"/>
      <color indexed="10"/>
      <name val="ＭＳ Ｐゴシック"/>
      <family val="3"/>
    </font>
    <font>
      <sz val="11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75"/>
          <c:w val="0.8735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Horton'!$B$43:$B$142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Horton'!$C$42:$C$142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Horton'!$D$43:$D$142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Horton'!$E$43:$E$142</c:f>
              <c:numCache/>
            </c:numRef>
          </c:yVal>
          <c:smooth val="0"/>
        </c:ser>
        <c:axId val="62261851"/>
        <c:axId val="23485748"/>
      </c:scatterChart>
      <c:valAx>
        <c:axId val="62261851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3485748"/>
        <c:crossesAt val="10000"/>
        <c:crossBetween val="midCat"/>
        <c:dispUnits/>
        <c:majorUnit val="0.2"/>
      </c:valAx>
      <c:valAx>
        <c:axId val="2348574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150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226185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5"/>
          <c:w val="0.873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Campbell!$A$44:$A$144</c:f>
              <c:numCache/>
            </c:numRef>
          </c:xVal>
          <c:yVal>
            <c:numRef>
              <c:f>Campbell!$B$44:$B$144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Campbell!$A$54:$A$144</c:f>
              <c:numCache/>
            </c:numRef>
          </c:xVal>
          <c:yVal>
            <c:numRef>
              <c:f>Campbell!$C$54:$C$144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Campbell!$A$44:$A$55</c:f>
              <c:numCache/>
            </c:numRef>
          </c:xVal>
          <c:yVal>
            <c:numRef>
              <c:f>Campbell!$D$44:$D$55</c:f>
              <c:numCache/>
            </c:numRef>
          </c:yVal>
          <c:smooth val="0"/>
        </c:ser>
        <c:axId val="10045141"/>
        <c:axId val="23297406"/>
      </c:scatterChart>
      <c:valAx>
        <c:axId val="10045141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3297406"/>
        <c:crossesAt val="10000"/>
        <c:crossBetween val="midCat"/>
        <c:dispUnits/>
        <c:majorUnit val="0.2"/>
      </c:valAx>
      <c:valAx>
        <c:axId val="2329740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175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004514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114300</xdr:rowOff>
    </xdr:from>
    <xdr:to>
      <xdr:col>7</xdr:col>
      <xdr:colOff>190500</xdr:colOff>
      <xdr:row>37</xdr:row>
      <xdr:rowOff>123825</xdr:rowOff>
    </xdr:to>
    <xdr:graphicFrame>
      <xdr:nvGraphicFramePr>
        <xdr:cNvPr id="1" name="Chart 20"/>
        <xdr:cNvGraphicFramePr/>
      </xdr:nvGraphicFramePr>
      <xdr:xfrm>
        <a:off x="123825" y="2933700"/>
        <a:ext cx="45815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409575</xdr:colOff>
      <xdr:row>1</xdr:row>
      <xdr:rowOff>114300</xdr:rowOff>
    </xdr:from>
    <xdr:to>
      <xdr:col>4</xdr:col>
      <xdr:colOff>171450</xdr:colOff>
      <xdr:row>4</xdr:row>
      <xdr:rowOff>28575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23850"/>
          <a:ext cx="2362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171450</xdr:rowOff>
    </xdr:from>
    <xdr:to>
      <xdr:col>17</xdr:col>
      <xdr:colOff>171450</xdr:colOff>
      <xdr:row>14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04679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17</xdr:row>
      <xdr:rowOff>38100</xdr:rowOff>
    </xdr:from>
    <xdr:to>
      <xdr:col>7</xdr:col>
      <xdr:colOff>266700</xdr:colOff>
      <xdr:row>40</xdr:row>
      <xdr:rowOff>47625</xdr:rowOff>
    </xdr:to>
    <xdr:graphicFrame>
      <xdr:nvGraphicFramePr>
        <xdr:cNvPr id="2" name="Chart 31"/>
        <xdr:cNvGraphicFramePr/>
      </xdr:nvGraphicFramePr>
      <xdr:xfrm>
        <a:off x="180975" y="3181350"/>
        <a:ext cx="46005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42"/>
  <sheetViews>
    <sheetView workbookViewId="0" topLeftCell="A26">
      <selection activeCell="I16" sqref="I16"/>
    </sheetView>
  </sheetViews>
  <sheetFormatPr defaultColWidth="13.00390625" defaultRowHeight="13.5"/>
  <cols>
    <col min="1" max="1" width="9.00390625" style="2" customWidth="1"/>
    <col min="2" max="16384" width="8.375" style="2" customWidth="1"/>
  </cols>
  <sheetData>
    <row r="1" ht="16.5">
      <c r="A1" s="1" t="s">
        <v>14</v>
      </c>
    </row>
    <row r="2" spans="9:10" ht="13.5">
      <c r="I2"/>
      <c r="J2" s="12" t="s">
        <v>15</v>
      </c>
    </row>
    <row r="3" spans="9:10" ht="13.5">
      <c r="I3" s="13" t="s">
        <v>17</v>
      </c>
      <c r="J3"/>
    </row>
    <row r="4" ht="13.5">
      <c r="L4" s="2" t="s">
        <v>16</v>
      </c>
    </row>
    <row r="5" spans="2:14" ht="13.5">
      <c r="B5" s="3"/>
      <c r="C5" s="3"/>
      <c r="D5" s="3"/>
      <c r="E5" s="3"/>
      <c r="F5" s="3"/>
      <c r="G5" s="3"/>
      <c r="J5" s="16" t="s">
        <v>20</v>
      </c>
      <c r="K5" s="16"/>
      <c r="L5" s="16" t="s">
        <v>0</v>
      </c>
      <c r="M5" s="16" t="s">
        <v>1</v>
      </c>
      <c r="N5" s="16" t="s">
        <v>2</v>
      </c>
    </row>
    <row r="6" spans="2:14" ht="16.5">
      <c r="B6" s="4" t="s">
        <v>3</v>
      </c>
      <c r="C6" s="5">
        <f>E6/100</f>
        <v>0.57</v>
      </c>
      <c r="D6" s="3"/>
      <c r="E6" s="35">
        <v>57</v>
      </c>
      <c r="F6" s="3"/>
      <c r="G6" s="3"/>
      <c r="J6" s="17" t="s">
        <v>3</v>
      </c>
      <c r="K6" s="16"/>
      <c r="L6" s="16">
        <v>0.57</v>
      </c>
      <c r="M6" s="18">
        <v>0.57</v>
      </c>
      <c r="N6" s="16">
        <v>0.57</v>
      </c>
    </row>
    <row r="7" spans="2:14" ht="16.5">
      <c r="B7" s="6" t="s">
        <v>4</v>
      </c>
      <c r="C7" s="7">
        <f>E7/100</f>
        <v>0</v>
      </c>
      <c r="D7" s="3"/>
      <c r="E7" s="35">
        <v>0</v>
      </c>
      <c r="F7" s="3"/>
      <c r="G7" s="3"/>
      <c r="J7" s="16" t="s">
        <v>4</v>
      </c>
      <c r="K7" s="16"/>
      <c r="L7" s="16">
        <v>0</v>
      </c>
      <c r="M7" s="18">
        <v>0</v>
      </c>
      <c r="N7" s="16">
        <v>0</v>
      </c>
    </row>
    <row r="8" spans="2:14" ht="16.5">
      <c r="B8" s="6" t="s">
        <v>7</v>
      </c>
      <c r="C8" s="7">
        <v>0</v>
      </c>
      <c r="D8" s="3"/>
      <c r="E8" s="35"/>
      <c r="F8" s="3"/>
      <c r="G8" s="3"/>
      <c r="J8" s="16" t="s">
        <v>7</v>
      </c>
      <c r="K8" s="16"/>
      <c r="L8" s="16">
        <v>0</v>
      </c>
      <c r="M8" s="16">
        <v>0</v>
      </c>
      <c r="N8" s="16">
        <v>0</v>
      </c>
    </row>
    <row r="9" spans="2:14" ht="18">
      <c r="B9" s="10" t="s">
        <v>8</v>
      </c>
      <c r="C9" s="11">
        <f>(E9-500)/1000</f>
        <v>0.025</v>
      </c>
      <c r="D9" s="3"/>
      <c r="E9" s="35">
        <v>525</v>
      </c>
      <c r="F9" s="3"/>
      <c r="G9" s="3"/>
      <c r="J9" s="17" t="s">
        <v>8</v>
      </c>
      <c r="K9" s="19" t="s">
        <v>18</v>
      </c>
      <c r="L9" s="16">
        <v>-0.197</v>
      </c>
      <c r="M9" s="16">
        <v>0.243</v>
      </c>
      <c r="N9" s="16">
        <v>0.228</v>
      </c>
    </row>
    <row r="10" spans="2:14" ht="16.5">
      <c r="B10" s="6" t="s">
        <v>9</v>
      </c>
      <c r="C10" s="7">
        <f>(E10-5000)/1000</f>
        <v>-0.961</v>
      </c>
      <c r="D10" s="3"/>
      <c r="E10" s="35">
        <v>4039</v>
      </c>
      <c r="F10" s="3"/>
      <c r="G10" s="3"/>
      <c r="J10" s="16" t="s">
        <v>6</v>
      </c>
      <c r="K10" s="19"/>
      <c r="L10" s="16">
        <v>-0.962</v>
      </c>
      <c r="M10" s="16">
        <v>0.393</v>
      </c>
      <c r="N10" s="16">
        <v>-2.406</v>
      </c>
    </row>
    <row r="11" spans="2:14" ht="16.5">
      <c r="B11" s="10" t="s">
        <v>10</v>
      </c>
      <c r="C11" s="11">
        <f>(E11)/1000</f>
        <v>3.333</v>
      </c>
      <c r="D11" s="3"/>
      <c r="E11" s="35">
        <v>3333</v>
      </c>
      <c r="F11" s="3"/>
      <c r="G11" s="3"/>
      <c r="J11" s="17" t="s">
        <v>10</v>
      </c>
      <c r="K11" s="19"/>
      <c r="L11" s="16">
        <v>2.521</v>
      </c>
      <c r="M11" s="16">
        <v>1.534</v>
      </c>
      <c r="N11" s="16">
        <v>4.909</v>
      </c>
    </row>
    <row r="12" spans="2:14" ht="18">
      <c r="B12" s="6" t="s">
        <v>11</v>
      </c>
      <c r="C12" s="7">
        <f>E12*10000</f>
        <v>1930000</v>
      </c>
      <c r="D12" s="3"/>
      <c r="E12" s="35">
        <v>193</v>
      </c>
      <c r="F12" s="3"/>
      <c r="G12" s="3"/>
      <c r="J12" s="16" t="s">
        <v>11</v>
      </c>
      <c r="K12" s="19" t="s">
        <v>19</v>
      </c>
      <c r="L12" s="16">
        <v>1920000</v>
      </c>
      <c r="M12" s="16">
        <v>1920000</v>
      </c>
      <c r="N12" s="16">
        <v>1920000</v>
      </c>
    </row>
    <row r="13" spans="2:14" ht="16.5">
      <c r="B13" s="6" t="s">
        <v>12</v>
      </c>
      <c r="C13" s="7">
        <f>E13*10000</f>
        <v>2510000</v>
      </c>
      <c r="D13" s="3"/>
      <c r="E13" s="35">
        <v>251</v>
      </c>
      <c r="F13" s="3"/>
      <c r="G13" s="3"/>
      <c r="J13" s="16" t="s">
        <v>12</v>
      </c>
      <c r="K13" s="19"/>
      <c r="L13" s="16">
        <v>2510000</v>
      </c>
      <c r="M13" s="16">
        <v>2510000</v>
      </c>
      <c r="N13" s="16">
        <v>2510000</v>
      </c>
    </row>
    <row r="14" spans="2:14" ht="16.5">
      <c r="B14" s="8" t="s">
        <v>13</v>
      </c>
      <c r="C14" s="9">
        <f>E14*10000</f>
        <v>4180000</v>
      </c>
      <c r="D14" s="3"/>
      <c r="E14" s="35">
        <v>418</v>
      </c>
      <c r="F14" s="3"/>
      <c r="G14" s="3"/>
      <c r="J14" s="16" t="s">
        <v>13</v>
      </c>
      <c r="K14" s="19"/>
      <c r="L14" s="16">
        <v>4180000</v>
      </c>
      <c r="M14" s="16">
        <v>4180000</v>
      </c>
      <c r="N14" s="16">
        <v>4180000</v>
      </c>
    </row>
    <row r="35" ht="16.5">
      <c r="G35" s="15"/>
    </row>
    <row r="40" ht="16.5">
      <c r="B40" s="2" t="s">
        <v>5</v>
      </c>
    </row>
    <row r="41" spans="1:5" ht="16.5">
      <c r="A41" s="20" t="s">
        <v>24</v>
      </c>
      <c r="B41" s="20" t="s">
        <v>25</v>
      </c>
      <c r="C41" s="2" t="s">
        <v>21</v>
      </c>
      <c r="D41" s="2" t="s">
        <v>22</v>
      </c>
      <c r="E41" s="2" t="s">
        <v>23</v>
      </c>
    </row>
    <row r="42" spans="1:5" ht="16.5">
      <c r="A42" s="2">
        <v>0</v>
      </c>
      <c r="B42" s="2">
        <f aca="true" t="shared" si="0" ref="B42:B73">$C$9+$C$10*A42+$C$11*(A42)^(1/2)</f>
        <v>0.025</v>
      </c>
      <c r="C42" s="2">
        <f>($L$9+$L$10*A42+$L$11*A42^(1/2))</f>
        <v>-0.197</v>
      </c>
      <c r="D42" s="2">
        <f>($M$9+$M$10*A42+$M$11*A42^(1/2))</f>
        <v>0.243</v>
      </c>
      <c r="E42" s="2">
        <f>($N$9+$N$10*A42+$N$11*A42^(1/2))</f>
        <v>0.228</v>
      </c>
    </row>
    <row r="43" spans="1:5" ht="16.5">
      <c r="A43" s="2">
        <v>0.01</v>
      </c>
      <c r="B43" s="2">
        <f t="shared" si="0"/>
        <v>0.34869000000000006</v>
      </c>
      <c r="C43" s="2">
        <f aca="true" t="shared" si="1" ref="C43:C106">($L$9+$L$10*A43+$L$11*A43^(1/2))</f>
        <v>0.04547999999999999</v>
      </c>
      <c r="D43" s="2">
        <f aca="true" t="shared" si="2" ref="D43:D106">($M$9+$M$10*A43+$M$11*A43^(1/2))</f>
        <v>0.40032999999999996</v>
      </c>
      <c r="E43" s="2">
        <f aca="true" t="shared" si="3" ref="E43:E106">($N$9+$N$10*A43+$N$11*A43^(1/2))</f>
        <v>0.69484</v>
      </c>
    </row>
    <row r="44" spans="1:5" ht="16.5">
      <c r="A44" s="2">
        <v>0.02</v>
      </c>
      <c r="B44" s="2">
        <f t="shared" si="0"/>
        <v>0.4771373803389526</v>
      </c>
      <c r="C44" s="2">
        <f t="shared" si="1"/>
        <v>0.14028323907425724</v>
      </c>
      <c r="D44" s="2">
        <f t="shared" si="2"/>
        <v>0.46780036046803275</v>
      </c>
      <c r="E44" s="2">
        <f t="shared" si="3"/>
        <v>0.8741174377689523</v>
      </c>
    </row>
    <row r="45" spans="1:5" ht="16.5">
      <c r="A45" s="2">
        <v>0.03</v>
      </c>
      <c r="B45" s="2">
        <f t="shared" si="0"/>
        <v>0.5734625341627069</v>
      </c>
      <c r="C45" s="2">
        <f t="shared" si="1"/>
        <v>0.21079000858811392</v>
      </c>
      <c r="D45" s="2">
        <f t="shared" si="2"/>
        <v>0.5204865938810658</v>
      </c>
      <c r="E45" s="2">
        <f t="shared" si="3"/>
        <v>1.006083741435562</v>
      </c>
    </row>
    <row r="46" spans="1:5" ht="16.5">
      <c r="A46" s="2">
        <v>0.04</v>
      </c>
      <c r="B46" s="2">
        <f t="shared" si="0"/>
        <v>0.6531600000000001</v>
      </c>
      <c r="C46" s="2">
        <f t="shared" si="1"/>
        <v>0.26871999999999996</v>
      </c>
      <c r="D46" s="2">
        <f t="shared" si="2"/>
        <v>0.56552</v>
      </c>
      <c r="E46" s="2">
        <f t="shared" si="3"/>
        <v>1.11356</v>
      </c>
    </row>
    <row r="47" spans="1:5" ht="16.5">
      <c r="A47" s="2">
        <v>0.05</v>
      </c>
      <c r="B47" s="2">
        <f t="shared" si="0"/>
        <v>0.7222314569006799</v>
      </c>
      <c r="C47" s="2">
        <f t="shared" si="1"/>
        <v>0.318612737127697</v>
      </c>
      <c r="D47" s="2">
        <f t="shared" si="2"/>
        <v>0.6056628277484677</v>
      </c>
      <c r="E47" s="2">
        <f t="shared" si="3"/>
        <v>1.2053857701546467</v>
      </c>
    </row>
    <row r="48" spans="1:5" ht="16.5">
      <c r="A48" s="2">
        <v>0.06</v>
      </c>
      <c r="B48" s="2">
        <f t="shared" si="0"/>
        <v>0.7837549312696332</v>
      </c>
      <c r="C48" s="2">
        <f t="shared" si="1"/>
        <v>0.36279636415563915</v>
      </c>
      <c r="D48" s="2">
        <f t="shared" si="2"/>
        <v>0.6423317265429396</v>
      </c>
      <c r="E48" s="2">
        <f t="shared" si="3"/>
        <v>1.286094514732262</v>
      </c>
    </row>
    <row r="49" spans="1:5" ht="16.5">
      <c r="A49" s="2">
        <v>0.07</v>
      </c>
      <c r="B49" s="2">
        <f t="shared" si="0"/>
        <v>0.8395589119778282</v>
      </c>
      <c r="C49" s="2">
        <f t="shared" si="1"/>
        <v>0.4026539055193833</v>
      </c>
      <c r="D49" s="2">
        <f t="shared" si="2"/>
        <v>0.6763682511173081</v>
      </c>
      <c r="E49" s="2">
        <f t="shared" si="3"/>
        <v>1.3583793186016075</v>
      </c>
    </row>
    <row r="50" spans="1:5" ht="16.5">
      <c r="A50" s="2">
        <v>0.08</v>
      </c>
      <c r="B50" s="2">
        <f t="shared" si="0"/>
        <v>0.8908347606779051</v>
      </c>
      <c r="C50" s="2">
        <f t="shared" si="1"/>
        <v>0.43908647814851454</v>
      </c>
      <c r="D50" s="2">
        <f t="shared" si="2"/>
        <v>0.7083207209360656</v>
      </c>
      <c r="E50" s="2">
        <f t="shared" si="3"/>
        <v>1.4239948755379046</v>
      </c>
    </row>
    <row r="51" spans="1:5" ht="16.5">
      <c r="A51" s="2">
        <v>0.09</v>
      </c>
      <c r="B51" s="2">
        <f t="shared" si="0"/>
        <v>0.93841</v>
      </c>
      <c r="C51" s="2">
        <f t="shared" si="1"/>
        <v>0.47272</v>
      </c>
      <c r="D51" s="2">
        <f t="shared" si="2"/>
        <v>0.73857</v>
      </c>
      <c r="E51" s="2">
        <f t="shared" si="3"/>
        <v>1.48416</v>
      </c>
    </row>
    <row r="52" spans="1:5" ht="16.5">
      <c r="A52" s="2">
        <v>0.1</v>
      </c>
      <c r="B52" s="2">
        <f t="shared" si="0"/>
        <v>0.9828871441341209</v>
      </c>
      <c r="C52" s="2">
        <f t="shared" si="1"/>
        <v>0.5040101981284484</v>
      </c>
      <c r="D52" s="2">
        <f t="shared" si="2"/>
        <v>0.7673933930698293</v>
      </c>
      <c r="E52" s="2">
        <f t="shared" si="3"/>
        <v>1.5397621033766575</v>
      </c>
    </row>
    <row r="53" spans="1:5" ht="16.5">
      <c r="A53" s="2">
        <v>0.11</v>
      </c>
      <c r="B53" s="2">
        <f t="shared" si="0"/>
        <v>1.0247210426254547</v>
      </c>
      <c r="C53" s="2">
        <f t="shared" si="1"/>
        <v>0.5333011096485962</v>
      </c>
      <c r="D53" s="2">
        <f t="shared" si="2"/>
        <v>0.7950002428405183</v>
      </c>
      <c r="E53" s="2">
        <f t="shared" si="3"/>
        <v>1.5914711095854657</v>
      </c>
    </row>
    <row r="54" spans="1:5" ht="16.5">
      <c r="A54" s="2">
        <v>0.12</v>
      </c>
      <c r="B54" s="2">
        <f t="shared" si="0"/>
        <v>1.0642650683254138</v>
      </c>
      <c r="C54" s="2">
        <f t="shared" si="1"/>
        <v>0.5608600171762279</v>
      </c>
      <c r="D54" s="2">
        <f t="shared" si="2"/>
        <v>0.8215531877621315</v>
      </c>
      <c r="E54" s="2">
        <f t="shared" si="3"/>
        <v>1.6398074828711235</v>
      </c>
    </row>
    <row r="55" spans="1:5" ht="16.5">
      <c r="A55" s="2">
        <v>0.13</v>
      </c>
      <c r="B55" s="2">
        <f t="shared" si="0"/>
        <v>1.1018002401121476</v>
      </c>
      <c r="C55" s="2">
        <f t="shared" si="1"/>
        <v>0.5868994765444717</v>
      </c>
      <c r="D55" s="2">
        <f t="shared" si="2"/>
        <v>0.8471815656561761</v>
      </c>
      <c r="E55" s="2">
        <f t="shared" si="3"/>
        <v>1.6851851211252724</v>
      </c>
    </row>
    <row r="56" spans="1:5" ht="16.5">
      <c r="A56" s="2">
        <v>0.14</v>
      </c>
      <c r="B56" s="2">
        <f t="shared" si="0"/>
        <v>1.137554407011755</v>
      </c>
      <c r="C56" s="2">
        <f t="shared" si="1"/>
        <v>0.6115918272057106</v>
      </c>
      <c r="D56" s="2">
        <f t="shared" si="2"/>
        <v>0.8719902431311226</v>
      </c>
      <c r="E56" s="2">
        <f t="shared" si="3"/>
        <v>1.7279396111673277</v>
      </c>
    </row>
    <row r="57" spans="1:5" ht="16.5">
      <c r="A57" s="2">
        <v>0.15</v>
      </c>
      <c r="B57" s="2">
        <f t="shared" si="0"/>
        <v>1.171715349290932</v>
      </c>
      <c r="C57" s="2">
        <f t="shared" si="1"/>
        <v>0.6350791015788897</v>
      </c>
      <c r="D57" s="2">
        <f t="shared" si="2"/>
        <v>0.8960656453082179</v>
      </c>
      <c r="E57" s="2">
        <f t="shared" si="3"/>
        <v>1.768347524653221</v>
      </c>
    </row>
    <row r="58" spans="1:5" ht="16.5">
      <c r="A58" s="2">
        <v>0.16</v>
      </c>
      <c r="B58" s="2">
        <f t="shared" si="0"/>
        <v>1.2044400000000002</v>
      </c>
      <c r="C58" s="2">
        <f t="shared" si="1"/>
        <v>0.65748</v>
      </c>
      <c r="D58" s="2">
        <f t="shared" si="2"/>
        <v>0.9194800000000001</v>
      </c>
      <c r="E58" s="2">
        <f t="shared" si="3"/>
        <v>1.80664</v>
      </c>
    </row>
    <row r="59" spans="1:5" ht="16.5">
      <c r="A59" s="2">
        <v>0.17</v>
      </c>
      <c r="B59" s="2">
        <f t="shared" si="0"/>
        <v>1.2358611050183663</v>
      </c>
      <c r="C59" s="2">
        <f t="shared" si="1"/>
        <v>0.6788949282182122</v>
      </c>
      <c r="D59" s="2">
        <f t="shared" si="2"/>
        <v>0.9422944029697492</v>
      </c>
      <c r="E59" s="2">
        <f t="shared" si="3"/>
        <v>1.8430125516157096</v>
      </c>
    </row>
    <row r="60" spans="1:5" ht="16.5">
      <c r="A60" s="2">
        <v>0.18</v>
      </c>
      <c r="B60" s="2">
        <f t="shared" si="0"/>
        <v>1.2660921410168577</v>
      </c>
      <c r="C60" s="2">
        <f t="shared" si="1"/>
        <v>0.6994097172227718</v>
      </c>
      <c r="D60" s="2">
        <f t="shared" si="2"/>
        <v>0.9645610814040984</v>
      </c>
      <c r="E60" s="2">
        <f t="shared" si="3"/>
        <v>1.8776323133068569</v>
      </c>
    </row>
    <row r="61" spans="1:5" ht="16.5">
      <c r="A61" s="2">
        <v>0.19</v>
      </c>
      <c r="B61" s="2">
        <f t="shared" si="0"/>
        <v>1.2952310178821067</v>
      </c>
      <c r="C61" s="2">
        <f t="shared" si="1"/>
        <v>0.7190984236666036</v>
      </c>
      <c r="D61" s="2">
        <f t="shared" si="2"/>
        <v>0.9863250979391394</v>
      </c>
      <c r="E61" s="2">
        <f t="shared" si="3"/>
        <v>1.9106434913841164</v>
      </c>
    </row>
    <row r="62" spans="1:5" ht="16.5">
      <c r="A62" s="2">
        <v>0.2</v>
      </c>
      <c r="B62" s="2">
        <f t="shared" si="0"/>
        <v>1.3233629138013598</v>
      </c>
      <c r="C62" s="2">
        <f t="shared" si="1"/>
        <v>0.738025474255394</v>
      </c>
      <c r="D62" s="2">
        <f t="shared" si="2"/>
        <v>1.0076256554969354</v>
      </c>
      <c r="E62" s="2">
        <f t="shared" si="3"/>
        <v>1.9421715403092934</v>
      </c>
    </row>
    <row r="63" spans="1:5" ht="16.5">
      <c r="A63" s="2">
        <v>0.21</v>
      </c>
      <c r="B63" s="2">
        <f t="shared" si="0"/>
        <v>1.3505624791287816</v>
      </c>
      <c r="C63" s="2">
        <f t="shared" si="1"/>
        <v>0.7562473326983672</v>
      </c>
      <c r="D63" s="2">
        <f t="shared" si="2"/>
        <v>1.0284971116062258</v>
      </c>
      <c r="E63" s="2">
        <f t="shared" si="3"/>
        <v>1.9723264086538217</v>
      </c>
    </row>
    <row r="64" spans="1:5" ht="16.5">
      <c r="A64" s="2">
        <v>0.22</v>
      </c>
      <c r="B64" s="2">
        <f t="shared" si="0"/>
        <v>1.3768955727491492</v>
      </c>
      <c r="C64" s="2">
        <f t="shared" si="1"/>
        <v>0.7738138130514866</v>
      </c>
      <c r="D64" s="2">
        <f t="shared" si="2"/>
        <v>1.048969777556914</v>
      </c>
      <c r="E64" s="2">
        <f t="shared" si="3"/>
        <v>2.0012050964973214</v>
      </c>
    </row>
    <row r="65" spans="1:5" ht="16.5">
      <c r="A65" s="2">
        <v>0.23</v>
      </c>
      <c r="B65" s="2">
        <f t="shared" si="0"/>
        <v>1.4024206467201297</v>
      </c>
      <c r="C65" s="2">
        <f t="shared" si="1"/>
        <v>0.7907691270271364</v>
      </c>
      <c r="D65" s="2">
        <f t="shared" si="2"/>
        <v>1.0690705556761713</v>
      </c>
      <c r="E65" s="2">
        <f t="shared" si="3"/>
        <v>2.0288936947942138</v>
      </c>
    </row>
    <row r="66" spans="1:5" ht="16.5">
      <c r="A66" s="2">
        <v>0.24</v>
      </c>
      <c r="B66" s="2">
        <f t="shared" si="0"/>
        <v>1.4271898625392665</v>
      </c>
      <c r="C66" s="2">
        <f t="shared" si="1"/>
        <v>0.8071527283112783</v>
      </c>
      <c r="D66" s="2">
        <f t="shared" si="2"/>
        <v>1.0888234530858791</v>
      </c>
      <c r="E66" s="2">
        <f t="shared" si="3"/>
        <v>2.055469029464524</v>
      </c>
    </row>
    <row r="67" spans="1:5" ht="16.5">
      <c r="A67" s="2">
        <v>0.25</v>
      </c>
      <c r="B67" s="2">
        <f t="shared" si="0"/>
        <v>1.4512500000000002</v>
      </c>
      <c r="C67" s="2">
        <f t="shared" si="1"/>
        <v>0.823</v>
      </c>
      <c r="D67" s="2">
        <f t="shared" si="2"/>
        <v>1.10825</v>
      </c>
      <c r="E67" s="2">
        <f t="shared" si="3"/>
        <v>2.081</v>
      </c>
    </row>
    <row r="68" spans="1:5" ht="16.5">
      <c r="A68" s="2">
        <v>0.26</v>
      </c>
      <c r="B68" s="2">
        <f t="shared" si="0"/>
        <v>1.4746432038804753</v>
      </c>
      <c r="C68" s="2">
        <f t="shared" si="1"/>
        <v>0.838342819376741</v>
      </c>
      <c r="D68" s="2">
        <f t="shared" si="2"/>
        <v>1.1273695933851333</v>
      </c>
      <c r="E68" s="2">
        <f t="shared" si="3"/>
        <v>2.1055486792226983</v>
      </c>
    </row>
    <row r="69" spans="1:5" ht="16.5">
      <c r="A69" s="2">
        <v>0.27</v>
      </c>
      <c r="B69" s="2">
        <f t="shared" si="0"/>
        <v>1.4974076024881207</v>
      </c>
      <c r="C69" s="2">
        <f t="shared" si="1"/>
        <v>0.8532100257643419</v>
      </c>
      <c r="D69" s="2">
        <f t="shared" si="2"/>
        <v>1.1461997816431975</v>
      </c>
      <c r="E69" s="2">
        <f t="shared" si="3"/>
        <v>2.1291712243066856</v>
      </c>
    </row>
    <row r="70" spans="1:5" ht="16.5">
      <c r="A70" s="2">
        <v>0.28</v>
      </c>
      <c r="B70" s="2">
        <f t="shared" si="0"/>
        <v>1.5195778239556563</v>
      </c>
      <c r="C70" s="2">
        <f t="shared" si="1"/>
        <v>0.8676278110387665</v>
      </c>
      <c r="D70" s="2">
        <f t="shared" si="2"/>
        <v>1.1647565022346165</v>
      </c>
      <c r="E70" s="2">
        <f t="shared" si="3"/>
        <v>2.151918637203215</v>
      </c>
    </row>
    <row r="71" spans="1:5" ht="16.5">
      <c r="A71" s="2">
        <v>0.29</v>
      </c>
      <c r="B71" s="2">
        <f t="shared" si="0"/>
        <v>1.5411854302179302</v>
      </c>
      <c r="C71" s="2">
        <f t="shared" si="1"/>
        <v>0.8816200478786084</v>
      </c>
      <c r="D71" s="2">
        <f t="shared" si="2"/>
        <v>1.183054281414433</v>
      </c>
      <c r="E71" s="2">
        <f t="shared" si="3"/>
        <v>2.1738374038223274</v>
      </c>
    </row>
    <row r="72" spans="1:5" ht="16.5">
      <c r="A72" s="2">
        <v>0.3</v>
      </c>
      <c r="B72" s="2">
        <f t="shared" si="0"/>
        <v>1.5622592841647185</v>
      </c>
      <c r="C72" s="2">
        <f t="shared" si="1"/>
        <v>0.8952085674705237</v>
      </c>
      <c r="D72" s="2">
        <f t="shared" si="2"/>
        <v>1.2011064032129246</v>
      </c>
      <c r="E72" s="2">
        <f t="shared" si="3"/>
        <v>2.19497003479286</v>
      </c>
    </row>
    <row r="73" spans="1:5" ht="16.5">
      <c r="A73" s="2">
        <v>0.31</v>
      </c>
      <c r="B73" s="2">
        <f t="shared" si="0"/>
        <v>1.5828258621312465</v>
      </c>
      <c r="C73" s="2">
        <f t="shared" si="1"/>
        <v>0.9084133958694485</v>
      </c>
      <c r="D73" s="2">
        <f t="shared" si="2"/>
        <v>1.2189250532581255</v>
      </c>
      <c r="E73" s="2">
        <f t="shared" si="3"/>
        <v>2.2153555257132576</v>
      </c>
    </row>
    <row r="74" spans="1:5" ht="16.5">
      <c r="A74" s="2">
        <v>0.32</v>
      </c>
      <c r="B74" s="2">
        <f aca="true" t="shared" si="4" ref="B74:B105">$C$9+$C$10*A74+$C$11*(A74)^(1/2)</f>
        <v>1.6029095213558104</v>
      </c>
      <c r="C74" s="2">
        <f t="shared" si="1"/>
        <v>0.9212529562970291</v>
      </c>
      <c r="D74" s="2">
        <f t="shared" si="2"/>
        <v>1.236521441872131</v>
      </c>
      <c r="E74" s="2">
        <f t="shared" si="3"/>
        <v>2.235029751075809</v>
      </c>
    </row>
    <row r="75" spans="1:5" ht="16.5">
      <c r="A75" s="2">
        <v>0.33</v>
      </c>
      <c r="B75" s="2">
        <f t="shared" si="4"/>
        <v>1.622532730091125</v>
      </c>
      <c r="C75" s="2">
        <f t="shared" si="1"/>
        <v>0.9337442431922368</v>
      </c>
      <c r="D75" s="2">
        <f t="shared" si="2"/>
        <v>1.2539059099789336</v>
      </c>
      <c r="E75" s="2">
        <f t="shared" si="3"/>
        <v>2.254025803185518</v>
      </c>
    </row>
    <row r="76" spans="1:5" ht="16.5">
      <c r="A76" s="2">
        <v>0.34</v>
      </c>
      <c r="B76" s="2">
        <f t="shared" si="4"/>
        <v>1.641716266551939</v>
      </c>
      <c r="C76" s="2">
        <f t="shared" si="1"/>
        <v>0.9459029726905002</v>
      </c>
      <c r="D76" s="2">
        <f t="shared" si="2"/>
        <v>1.2710880206692692</v>
      </c>
      <c r="E76" s="2">
        <f t="shared" si="3"/>
        <v>2.272374285179558</v>
      </c>
    </row>
    <row r="77" spans="1:5" ht="16.5">
      <c r="A77" s="2">
        <v>0.35</v>
      </c>
      <c r="B77" s="2">
        <f t="shared" si="4"/>
        <v>1.6604793917071021</v>
      </c>
      <c r="C77" s="2">
        <f t="shared" si="1"/>
        <v>0.9577437133194132</v>
      </c>
      <c r="D77" s="2">
        <f t="shared" si="2"/>
        <v>1.2880766387274811</v>
      </c>
      <c r="E77" s="2">
        <f t="shared" si="3"/>
        <v>2.290103565523601</v>
      </c>
    </row>
    <row r="78" spans="1:5" ht="16.5">
      <c r="A78" s="2">
        <v>0.36</v>
      </c>
      <c r="B78" s="2">
        <f t="shared" si="4"/>
        <v>1.67884</v>
      </c>
      <c r="C78" s="2">
        <f t="shared" si="1"/>
        <v>0.9692799999999999</v>
      </c>
      <c r="D78" s="2">
        <f t="shared" si="2"/>
        <v>1.30488</v>
      </c>
      <c r="E78" s="2">
        <f t="shared" si="3"/>
        <v>2.3072399999999997</v>
      </c>
    </row>
    <row r="79" spans="1:5" ht="16.5">
      <c r="A79" s="2">
        <v>0.37</v>
      </c>
      <c r="B79" s="2">
        <f t="shared" si="4"/>
        <v>1.6968147513483964</v>
      </c>
      <c r="C79" s="2">
        <f t="shared" si="1"/>
        <v>0.9805244338881809</v>
      </c>
      <c r="D79" s="2">
        <f t="shared" si="2"/>
        <v>1.3215057721477468</v>
      </c>
      <c r="E79" s="2">
        <f t="shared" si="3"/>
        <v>2.323808126123396</v>
      </c>
    </row>
    <row r="80" spans="1:5" ht="16.5">
      <c r="A80" s="2">
        <v>0.38</v>
      </c>
      <c r="B80" s="2">
        <f t="shared" si="4"/>
        <v>1.71441918718956</v>
      </c>
      <c r="C80" s="2">
        <f t="shared" si="1"/>
        <v>0.9914887701484789</v>
      </c>
      <c r="D80" s="2">
        <f t="shared" si="2"/>
        <v>1.337961108055441</v>
      </c>
      <c r="E80" s="2">
        <f t="shared" si="3"/>
        <v>2.3398308340574703</v>
      </c>
    </row>
    <row r="81" spans="1:5" ht="16.5">
      <c r="A81" s="2">
        <v>0.39</v>
      </c>
      <c r="B81" s="2">
        <f t="shared" si="4"/>
        <v>1.731667832866186</v>
      </c>
      <c r="C81" s="2">
        <f t="shared" si="1"/>
        <v>1.0021839953962361</v>
      </c>
      <c r="D81" s="2">
        <f t="shared" si="2"/>
        <v>1.3542526929543144</v>
      </c>
      <c r="E81" s="2">
        <f t="shared" si="3"/>
        <v>2.355329517413774</v>
      </c>
    </row>
    <row r="82" spans="1:5" ht="16.5">
      <c r="A82" s="2">
        <v>0.4</v>
      </c>
      <c r="B82" s="2">
        <f t="shared" si="4"/>
        <v>1.7485742882682418</v>
      </c>
      <c r="C82" s="2">
        <f t="shared" si="1"/>
        <v>1.0126203962568967</v>
      </c>
      <c r="D82" s="2">
        <f t="shared" si="2"/>
        <v>1.3703867861396588</v>
      </c>
      <c r="E82" s="2">
        <f t="shared" si="3"/>
        <v>2.370324206753315</v>
      </c>
    </row>
    <row r="83" spans="1:5" ht="16.5">
      <c r="A83" s="2">
        <v>0.41</v>
      </c>
      <c r="B83" s="2">
        <f t="shared" si="4"/>
        <v>1.7651513083363688</v>
      </c>
      <c r="C83" s="2">
        <f t="shared" si="1"/>
        <v>1.0228076202568213</v>
      </c>
      <c r="D83" s="2">
        <f t="shared" si="2"/>
        <v>1.386369258022199</v>
      </c>
      <c r="E83" s="2">
        <f t="shared" si="3"/>
        <v>2.3848336881557857</v>
      </c>
    </row>
    <row r="84" spans="1:5" ht="16.5">
      <c r="A84" s="2">
        <v>0.42</v>
      </c>
      <c r="B84" s="2">
        <f t="shared" si="4"/>
        <v>1.78141087477934</v>
      </c>
      <c r="C84" s="2">
        <f t="shared" si="1"/>
        <v>1.0327547300686213</v>
      </c>
      <c r="D84" s="2">
        <f t="shared" si="2"/>
        <v>1.4022056231357656</v>
      </c>
      <c r="E84" s="2">
        <f t="shared" si="3"/>
        <v>2.398875608848418</v>
      </c>
    </row>
    <row r="85" spans="1:5" ht="16.5">
      <c r="A85" s="2">
        <v>0.43</v>
      </c>
      <c r="B85" s="2">
        <f t="shared" si="4"/>
        <v>1.7973642601498567</v>
      </c>
      <c r="C85" s="2">
        <f t="shared" si="1"/>
        <v>1.0424702519765343</v>
      </c>
      <c r="D85" s="2">
        <f t="shared" si="2"/>
        <v>1.417901069627927</v>
      </c>
      <c r="E85" s="2">
        <f t="shared" si="3"/>
        <v>2.412466571579852</v>
      </c>
    </row>
    <row r="86" spans="1:5" ht="16.5">
      <c r="A86" s="2">
        <v>0.44</v>
      </c>
      <c r="B86" s="2">
        <f t="shared" si="4"/>
        <v>1.8130220852509096</v>
      </c>
      <c r="C86" s="2">
        <f t="shared" si="1"/>
        <v>1.0519622192971925</v>
      </c>
      <c r="D86" s="2">
        <f t="shared" si="2"/>
        <v>1.4334604856810367</v>
      </c>
      <c r="E86" s="2">
        <f t="shared" si="3"/>
        <v>2.425622219170931</v>
      </c>
    </row>
    <row r="87" spans="1:5" ht="16.5">
      <c r="A87" s="2">
        <v>0.45</v>
      </c>
      <c r="B87" s="2">
        <f t="shared" si="4"/>
        <v>1.82839437070204</v>
      </c>
      <c r="C87" s="2">
        <f t="shared" si="1"/>
        <v>1.061238211383091</v>
      </c>
      <c r="D87" s="2">
        <f t="shared" si="2"/>
        <v>1.4488884832454032</v>
      </c>
      <c r="E87" s="2">
        <f t="shared" si="3"/>
        <v>2.4383573104639398</v>
      </c>
    </row>
    <row r="88" spans="1:5" ht="16.5">
      <c r="A88" s="2">
        <v>0.46</v>
      </c>
      <c r="B88" s="2">
        <f t="shared" si="4"/>
        <v>1.843490583375652</v>
      </c>
      <c r="C88" s="2">
        <f t="shared" si="1"/>
        <v>1.07030538874588</v>
      </c>
      <c r="D88" s="2">
        <f t="shared" si="2"/>
        <v>1.4641894194114162</v>
      </c>
      <c r="E88" s="2">
        <f t="shared" si="3"/>
        <v>2.4506857887161937</v>
      </c>
    </row>
    <row r="89" spans="1:5" ht="16.5">
      <c r="A89" s="2">
        <v>0.47</v>
      </c>
      <c r="B89" s="2">
        <f t="shared" si="4"/>
        <v>1.8583196783136684</v>
      </c>
      <c r="C89" s="2">
        <f t="shared" si="1"/>
        <v>1.0791705247611034</v>
      </c>
      <c r="D89" s="2">
        <f t="shared" si="2"/>
        <v>1.4793674157015202</v>
      </c>
      <c r="E89" s="2">
        <f t="shared" si="3"/>
        <v>2.4626208433368726</v>
      </c>
    </row>
    <row r="90" spans="1:5" ht="16.5">
      <c r="A90" s="2">
        <v>0.48</v>
      </c>
      <c r="B90" s="2">
        <f t="shared" si="4"/>
        <v>1.8728901366508275</v>
      </c>
      <c r="C90" s="2">
        <f t="shared" si="1"/>
        <v>1.0878400343524557</v>
      </c>
      <c r="D90" s="2">
        <f t="shared" si="2"/>
        <v>1.494426375524263</v>
      </c>
      <c r="E90" s="2">
        <f t="shared" si="3"/>
        <v>2.474174965742247</v>
      </c>
    </row>
    <row r="91" spans="1:5" ht="16.5">
      <c r="A91" s="2">
        <v>0.49</v>
      </c>
      <c r="B91" s="2">
        <f t="shared" si="4"/>
        <v>1.88721</v>
      </c>
      <c r="C91" s="2">
        <f t="shared" si="1"/>
        <v>1.0963199999999997</v>
      </c>
      <c r="D91" s="2">
        <f t="shared" si="2"/>
        <v>1.5093699999999999</v>
      </c>
      <c r="E91" s="2">
        <f t="shared" si="3"/>
        <v>2.4853599999999996</v>
      </c>
    </row>
    <row r="92" spans="1:5" ht="16.5">
      <c r="A92" s="2">
        <v>0.5</v>
      </c>
      <c r="B92" s="2">
        <f t="shared" si="4"/>
        <v>1.9012869016947633</v>
      </c>
      <c r="C92" s="2">
        <f t="shared" si="1"/>
        <v>1.1046161953712865</v>
      </c>
      <c r="D92" s="2">
        <f t="shared" si="2"/>
        <v>1.524201802340164</v>
      </c>
      <c r="E92" s="2">
        <f t="shared" si="3"/>
        <v>2.496187188844762</v>
      </c>
    </row>
    <row r="93" spans="1:5" ht="16.5">
      <c r="A93" s="2">
        <v>0.51</v>
      </c>
      <c r="B93" s="2">
        <f t="shared" si="4"/>
        <v>1.9151280952333318</v>
      </c>
      <c r="C93" s="2">
        <f t="shared" si="1"/>
        <v>1.1127341068356524</v>
      </c>
      <c r="D93" s="2">
        <f t="shared" si="2"/>
        <v>1.5389251209384731</v>
      </c>
      <c r="E93" s="2">
        <f t="shared" si="3"/>
        <v>2.5066672155716847</v>
      </c>
    </row>
    <row r="94" spans="1:5" ht="16.5">
      <c r="A94" s="2">
        <v>0.52</v>
      </c>
      <c r="B94" s="2">
        <f t="shared" si="4"/>
        <v>1.9287404802242953</v>
      </c>
      <c r="C94" s="2">
        <f t="shared" si="1"/>
        <v>1.1206789530889434</v>
      </c>
      <c r="D94" s="2">
        <f t="shared" si="2"/>
        <v>1.553543131312352</v>
      </c>
      <c r="E94" s="2">
        <f t="shared" si="3"/>
        <v>2.516810242250545</v>
      </c>
    </row>
    <row r="95" spans="1:5" ht="16.5">
      <c r="A95" s="2">
        <v>0.53</v>
      </c>
      <c r="B95" s="2">
        <f t="shared" si="4"/>
        <v>1.9421306260971969</v>
      </c>
      <c r="C95" s="2">
        <f t="shared" si="1"/>
        <v>1.1284557030876186</v>
      </c>
      <c r="D95" s="2">
        <f t="shared" si="2"/>
        <v>1.5680588570156315</v>
      </c>
      <c r="E95" s="2">
        <f t="shared" si="3"/>
        <v>2.5266259446478063</v>
      </c>
    </row>
    <row r="96" spans="1:5" ht="16.5">
      <c r="A96" s="2">
        <v>0.54</v>
      </c>
      <c r="B96" s="2">
        <f t="shared" si="4"/>
        <v>1.9553047938089</v>
      </c>
      <c r="C96" s="2">
        <f t="shared" si="1"/>
        <v>1.1360690924669177</v>
      </c>
      <c r="D96" s="2">
        <f t="shared" si="2"/>
        <v>1.5824751796288186</v>
      </c>
      <c r="E96" s="2">
        <f t="shared" si="3"/>
        <v>2.536123544196786</v>
      </c>
    </row>
    <row r="97" spans="1:5" ht="16.5">
      <c r="A97" s="2">
        <v>0.55</v>
      </c>
      <c r="B97" s="2">
        <f t="shared" si="4"/>
        <v>1.9682689557489845</v>
      </c>
      <c r="C97" s="2">
        <f t="shared" si="1"/>
        <v>1.1435236385968166</v>
      </c>
      <c r="D97" s="2">
        <f t="shared" si="2"/>
        <v>1.5967948479204748</v>
      </c>
      <c r="E97" s="2">
        <f t="shared" si="3"/>
        <v>2.5453118373152606</v>
      </c>
    </row>
    <row r="98" spans="1:5" ht="16.5">
      <c r="A98" s="2">
        <v>0.56</v>
      </c>
      <c r="B98" s="2">
        <f t="shared" si="4"/>
        <v>1.9810288140235097</v>
      </c>
      <c r="C98" s="2">
        <f t="shared" si="1"/>
        <v>1.1508236544114212</v>
      </c>
      <c r="D98" s="2">
        <f t="shared" si="2"/>
        <v>1.6110204862622455</v>
      </c>
      <c r="E98" s="2">
        <f t="shared" si="3"/>
        <v>2.5541992223346552</v>
      </c>
    </row>
    <row r="99" spans="1:5" ht="16.5">
      <c r="A99" s="2">
        <v>0.57</v>
      </c>
      <c r="B99" s="2">
        <f t="shared" si="4"/>
        <v>1.993589817275741</v>
      </c>
      <c r="C99" s="2">
        <f t="shared" si="1"/>
        <v>1.157973261131756</v>
      </c>
      <c r="D99" s="2">
        <f t="shared" si="2"/>
        <v>1.6251546023705328</v>
      </c>
      <c r="E99" s="2">
        <f t="shared" si="3"/>
        <v>2.5627937242744108</v>
      </c>
    </row>
    <row r="100" spans="1:5" ht="16.5">
      <c r="A100" s="2">
        <v>0.58</v>
      </c>
      <c r="B100" s="2">
        <f t="shared" si="4"/>
        <v>2.005957176184441</v>
      </c>
      <c r="C100" s="2">
        <f t="shared" si="1"/>
        <v>1.1649763999882912</v>
      </c>
      <c r="D100" s="2">
        <f t="shared" si="2"/>
        <v>1.6391995944395235</v>
      </c>
      <c r="E100" s="2">
        <f t="shared" si="3"/>
        <v>2.571103017668592</v>
      </c>
    </row>
    <row r="101" spans="1:5" ht="16.5">
      <c r="A101" s="2">
        <v>0.59</v>
      </c>
      <c r="B101" s="2">
        <f t="shared" si="4"/>
        <v>2.0181358777646077</v>
      </c>
      <c r="C101" s="2">
        <f t="shared" si="1"/>
        <v>1.171836843037676</v>
      </c>
      <c r="D101" s="2">
        <f t="shared" si="2"/>
        <v>1.6531577577230445</v>
      </c>
      <c r="E101" s="2">
        <f t="shared" si="3"/>
        <v>2.5791344476287</v>
      </c>
    </row>
    <row r="102" spans="1:5" ht="16.5">
      <c r="A102" s="2">
        <v>0.6</v>
      </c>
      <c r="B102" s="2">
        <f t="shared" si="4"/>
        <v>2.030130698581864</v>
      </c>
      <c r="C102" s="2">
        <f t="shared" si="1"/>
        <v>1.1785582031577795</v>
      </c>
      <c r="D102" s="2">
        <f t="shared" si="2"/>
        <v>1.6670312906164355</v>
      </c>
      <c r="E102" s="2">
        <f t="shared" si="3"/>
        <v>2.5868950493064418</v>
      </c>
    </row>
    <row r="103" spans="1:5" ht="16.5">
      <c r="A103" s="2">
        <v>0.61</v>
      </c>
      <c r="B103" s="2">
        <f t="shared" si="4"/>
        <v>2.041946216979688</v>
      </c>
      <c r="C103" s="2">
        <f t="shared" si="1"/>
        <v>1.1851439432960675</v>
      </c>
      <c r="D103" s="2">
        <f t="shared" si="2"/>
        <v>1.6808223002840808</v>
      </c>
      <c r="E103" s="2">
        <f t="shared" si="3"/>
        <v>2.5943915659025762</v>
      </c>
    </row>
    <row r="104" spans="1:5" ht="16.5">
      <c r="A104" s="2">
        <v>0.62</v>
      </c>
      <c r="B104" s="2">
        <f t="shared" si="4"/>
        <v>2.053586824408137</v>
      </c>
      <c r="C104" s="2">
        <f t="shared" si="1"/>
        <v>1.1915973850383776</v>
      </c>
      <c r="D104" s="2">
        <f t="shared" si="2"/>
        <v>1.6945328078734119</v>
      </c>
      <c r="E104" s="2">
        <f t="shared" si="3"/>
        <v>2.601630465352398</v>
      </c>
    </row>
    <row r="105" spans="1:5" ht="16.5">
      <c r="A105" s="2">
        <v>0.63</v>
      </c>
      <c r="B105" s="2">
        <f t="shared" si="4"/>
        <v>2.065056735933484</v>
      </c>
      <c r="C105" s="2">
        <f t="shared" si="1"/>
        <v>1.1979217165581502</v>
      </c>
      <c r="D105" s="2">
        <f t="shared" si="2"/>
        <v>1.7081647533519244</v>
      </c>
      <c r="E105" s="2">
        <f t="shared" si="3"/>
        <v>2.608617955804822</v>
      </c>
    </row>
    <row r="106" spans="1:5" ht="16.5">
      <c r="A106" s="2">
        <v>0.64</v>
      </c>
      <c r="B106" s="2">
        <f aca="true" t="shared" si="5" ref="B106:B137">$C$9+$C$10*A106+$C$11*(A106)^(1/2)</f>
        <v>2.07636</v>
      </c>
      <c r="C106" s="2">
        <f t="shared" si="1"/>
        <v>1.2041199999999999</v>
      </c>
      <c r="D106" s="2">
        <f t="shared" si="2"/>
        <v>1.7217200000000001</v>
      </c>
      <c r="E106" s="2">
        <f t="shared" si="3"/>
        <v>2.61536</v>
      </c>
    </row>
    <row r="107" spans="1:5" ht="16.5">
      <c r="A107" s="2">
        <v>0.65</v>
      </c>
      <c r="B107" s="2">
        <f t="shared" si="5"/>
        <v>2.0875005075079067</v>
      </c>
      <c r="C107" s="2">
        <f aca="true" t="shared" si="6" ref="C107:C142">($L$9+$L$10*A107+$L$11*A107^(1/2))</f>
        <v>1.2101951783460645</v>
      </c>
      <c r="D107" s="2">
        <f aca="true" t="shared" si="7" ref="D107:D142">($M$9+$M$10*A107+$M$11*A107^(1/2))</f>
        <v>1.7352003385889976</v>
      </c>
      <c r="E107" s="2">
        <f aca="true" t="shared" si="8" ref="E107:E142">($N$9+$N$10*A107+$N$11*A107^(1/2))</f>
        <v>2.621862328639758</v>
      </c>
    </row>
    <row r="108" spans="1:5" ht="16.5">
      <c r="A108" s="2">
        <v>0.66</v>
      </c>
      <c r="B108" s="2">
        <f t="shared" si="5"/>
        <v>2.098482000265166</v>
      </c>
      <c r="C108" s="2">
        <f t="shared" si="6"/>
        <v>1.2161500818087256</v>
      </c>
      <c r="D108" s="2">
        <f t="shared" si="7"/>
        <v>1.7486074912711564</v>
      </c>
      <c r="E108" s="2">
        <f t="shared" si="8"/>
        <v>2.6281304528357925</v>
      </c>
    </row>
    <row r="109" spans="1:5" ht="16.5">
      <c r="A109" s="2">
        <v>0.67</v>
      </c>
      <c r="B109" s="2">
        <f t="shared" si="5"/>
        <v>2.109308078865088</v>
      </c>
      <c r="C109" s="2">
        <f t="shared" si="6"/>
        <v>1.2219874337890448</v>
      </c>
      <c r="D109" s="2">
        <f t="shared" si="7"/>
        <v>1.761943115205234</v>
      </c>
      <c r="E109" s="2">
        <f t="shared" si="8"/>
        <v>2.6341696757121857</v>
      </c>
    </row>
    <row r="110" spans="1:5" ht="16.5">
      <c r="A110" s="2">
        <v>0.68</v>
      </c>
      <c r="B110" s="2">
        <f t="shared" si="5"/>
        <v>2.1199822100367327</v>
      </c>
      <c r="C110" s="2">
        <f t="shared" si="6"/>
        <v>1.2277098564364244</v>
      </c>
      <c r="D110" s="2">
        <f t="shared" si="7"/>
        <v>1.7752088059394984</v>
      </c>
      <c r="E110" s="2">
        <f t="shared" si="8"/>
        <v>2.639985103231419</v>
      </c>
    </row>
    <row r="111" spans="1:5" ht="16.5">
      <c r="A111" s="2">
        <v>0.69</v>
      </c>
      <c r="B111" s="2">
        <f t="shared" si="5"/>
        <v>2.130507733510594</v>
      </c>
      <c r="C111" s="2">
        <f t="shared" si="6"/>
        <v>1.2333198758416468</v>
      </c>
      <c r="D111" s="2">
        <f t="shared" si="7"/>
        <v>1.7884061005716327</v>
      </c>
      <c r="E111" s="2">
        <f t="shared" si="8"/>
        <v>2.6455816543064823</v>
      </c>
    </row>
    <row r="112" spans="1:5" ht="16.5">
      <c r="A112" s="2">
        <v>0.7</v>
      </c>
      <c r="B112" s="2">
        <f t="shared" si="5"/>
        <v>2.140887868438074</v>
      </c>
      <c r="C112" s="2">
        <f t="shared" si="6"/>
        <v>1.2388199268924047</v>
      </c>
      <c r="D112" s="2">
        <f t="shared" si="7"/>
        <v>1.8015364807032719</v>
      </c>
      <c r="E112" s="2">
        <f t="shared" si="8"/>
        <v>2.6509640702557764</v>
      </c>
    </row>
    <row r="113" spans="1:5" ht="16.5">
      <c r="A113" s="2">
        <v>0.71</v>
      </c>
      <c r="B113" s="2">
        <f t="shared" si="5"/>
        <v>2.1511257193996802</v>
      </c>
      <c r="C113" s="2">
        <f t="shared" si="6"/>
        <v>1.2442123578177595</v>
      </c>
      <c r="D113" s="2">
        <f t="shared" si="7"/>
        <v>1.8146013752052532</v>
      </c>
      <c r="E113" s="2">
        <f t="shared" si="8"/>
        <v>2.656136923652274</v>
      </c>
    </row>
    <row r="114" spans="1:5" ht="16.5">
      <c r="A114" s="2">
        <v>0.72</v>
      </c>
      <c r="B114" s="2">
        <f t="shared" si="5"/>
        <v>2.1612242820337153</v>
      </c>
      <c r="C114" s="2">
        <f t="shared" si="6"/>
        <v>1.2494994344455437</v>
      </c>
      <c r="D114" s="2">
        <f t="shared" si="7"/>
        <v>1.8276021628081967</v>
      </c>
      <c r="E114" s="2">
        <f t="shared" si="8"/>
        <v>2.6611046266137137</v>
      </c>
    </row>
    <row r="115" spans="1:5" ht="16.5">
      <c r="A115" s="2">
        <v>0.73</v>
      </c>
      <c r="B115" s="2">
        <f t="shared" si="5"/>
        <v>2.1711864483143333</v>
      </c>
      <c r="C115" s="2">
        <f t="shared" si="6"/>
        <v>1.2546833441945497</v>
      </c>
      <c r="D115" s="2">
        <f t="shared" si="7"/>
        <v>1.8405401745317091</v>
      </c>
      <c r="E115" s="2">
        <f t="shared" si="8"/>
        <v>2.6658714385763753</v>
      </c>
    </row>
    <row r="116" spans="1:5" ht="16.5">
      <c r="A116" s="2">
        <v>0.74</v>
      </c>
      <c r="B116" s="2">
        <f t="shared" si="5"/>
        <v>2.1810150115053077</v>
      </c>
      <c r="C116" s="2">
        <f t="shared" si="6"/>
        <v>1.259766199821446</v>
      </c>
      <c r="D116" s="2">
        <f t="shared" si="7"/>
        <v>1.8534166959643388</v>
      </c>
      <c r="E116" s="2">
        <f t="shared" si="8"/>
        <v>2.670441473591225</v>
      </c>
    </row>
    <row r="117" spans="1:5" ht="16.5">
      <c r="A117" s="2">
        <v>0.75</v>
      </c>
      <c r="B117" s="2">
        <f t="shared" si="5"/>
        <v>2.190712670813534</v>
      </c>
      <c r="C117" s="2">
        <f t="shared" si="6"/>
        <v>1.2647500429405694</v>
      </c>
      <c r="D117" s="2">
        <f t="shared" si="7"/>
        <v>1.8662329694053288</v>
      </c>
      <c r="E117" s="2">
        <f t="shared" si="8"/>
        <v>2.674818707177809</v>
      </c>
    </row>
    <row r="118" spans="1:5" ht="16.5">
      <c r="A118" s="2">
        <v>0.76</v>
      </c>
      <c r="B118" s="2">
        <f t="shared" si="5"/>
        <v>2.2002820357642134</v>
      </c>
      <c r="C118" s="2">
        <f t="shared" si="6"/>
        <v>1.2696368473332071</v>
      </c>
      <c r="D118" s="2">
        <f t="shared" si="7"/>
        <v>1.8789901958782786</v>
      </c>
      <c r="E118" s="2">
        <f t="shared" si="8"/>
        <v>2.679006982768233</v>
      </c>
    </row>
    <row r="119" spans="1:5" ht="16.5">
      <c r="A119" s="2">
        <v>0.77</v>
      </c>
      <c r="B119" s="2">
        <f t="shared" si="5"/>
        <v>2.2097256303177946</v>
      </c>
      <c r="C119" s="2">
        <f t="shared" si="6"/>
        <v>1.274428522061554</v>
      </c>
      <c r="D119" s="2">
        <f t="shared" si="7"/>
        <v>1.8916895370259517</v>
      </c>
      <c r="E119" s="2">
        <f t="shared" si="8"/>
        <v>2.6830100177707923</v>
      </c>
    </row>
    <row r="120" spans="1:5" ht="16.5">
      <c r="A120" s="2">
        <v>0.78</v>
      </c>
      <c r="B120" s="2">
        <f t="shared" si="5"/>
        <v>2.2190458967470716</v>
      </c>
      <c r="C120" s="2">
        <f t="shared" si="6"/>
        <v>1.2791269144012503</v>
      </c>
      <c r="D120" s="2">
        <f t="shared" si="7"/>
        <v>1.9043321168946918</v>
      </c>
      <c r="E120" s="2">
        <f t="shared" si="8"/>
        <v>2.6868314092803396</v>
      </c>
    </row>
    <row r="121" spans="1:5" ht="16.5">
      <c r="A121" s="2">
        <v>0.79</v>
      </c>
      <c r="B121" s="2">
        <f t="shared" si="5"/>
        <v>2.228245199291286</v>
      </c>
      <c r="C121" s="2">
        <f t="shared" si="6"/>
        <v>1.28373381260526</v>
      </c>
      <c r="D121" s="2">
        <f t="shared" si="7"/>
        <v>1.9169190236162112</v>
      </c>
      <c r="E121" s="2">
        <f t="shared" si="8"/>
        <v>2.6904746394602226</v>
      </c>
    </row>
    <row r="122" spans="1:5" ht="16.5">
      <c r="A122" s="2">
        <v>0.8</v>
      </c>
      <c r="B122" s="2">
        <f t="shared" si="5"/>
        <v>2.23732582760272</v>
      </c>
      <c r="C122" s="2">
        <f t="shared" si="6"/>
        <v>1.2882509485107878</v>
      </c>
      <c r="D122" s="2">
        <f t="shared" si="7"/>
        <v>1.929451310993871</v>
      </c>
      <c r="E122" s="2">
        <f t="shared" si="8"/>
        <v>2.6939430806185864</v>
      </c>
    </row>
    <row r="123" spans="1:5" ht="16.5">
      <c r="A123" s="2">
        <v>0.81</v>
      </c>
      <c r="B123" s="2">
        <f t="shared" si="5"/>
        <v>2.24629</v>
      </c>
      <c r="C123" s="2">
        <f t="shared" si="6"/>
        <v>1.2926799999999998</v>
      </c>
      <c r="D123" s="2">
        <f t="shared" si="7"/>
        <v>1.9419300000000002</v>
      </c>
      <c r="E123" s="2">
        <f t="shared" si="8"/>
        <v>2.69724</v>
      </c>
    </row>
    <row r="124" spans="1:5" ht="16.5">
      <c r="A124" s="2">
        <v>0.82</v>
      </c>
      <c r="B124" s="2">
        <f t="shared" si="5"/>
        <v>2.255139866541201</v>
      </c>
      <c r="C124" s="2">
        <f t="shared" si="6"/>
        <v>1.2970225933244428</v>
      </c>
      <c r="D124" s="2">
        <f t="shared" si="7"/>
        <v>1.9543560801902795</v>
      </c>
      <c r="E124" s="2">
        <f t="shared" si="8"/>
        <v>2.7003685643116575</v>
      </c>
    </row>
    <row r="125" spans="1:5" ht="16.5">
      <c r="A125" s="2">
        <v>0.83</v>
      </c>
      <c r="B125" s="2">
        <f t="shared" si="5"/>
        <v>2.2638775119287953</v>
      </c>
      <c r="C125" s="2">
        <f t="shared" si="6"/>
        <v>1.301280305302278</v>
      </c>
      <c r="D125" s="2">
        <f t="shared" si="7"/>
        <v>1.9667305110407356</v>
      </c>
      <c r="E125" s="2">
        <f t="shared" si="8"/>
        <v>2.7033318440019363</v>
      </c>
    </row>
    <row r="126" spans="1:5" ht="16.5">
      <c r="A126" s="2">
        <v>0.84</v>
      </c>
      <c r="B126" s="2">
        <f t="shared" si="5"/>
        <v>2.272504958257563</v>
      </c>
      <c r="C126" s="2">
        <f t="shared" si="6"/>
        <v>1.3054546653967343</v>
      </c>
      <c r="D126" s="2">
        <f t="shared" si="7"/>
        <v>1.9790542232124517</v>
      </c>
      <c r="E126" s="2">
        <f t="shared" si="8"/>
        <v>2.706132817307643</v>
      </c>
    </row>
    <row r="127" spans="1:5" ht="16.5">
      <c r="A127" s="2">
        <v>0.85</v>
      </c>
      <c r="B127" s="2">
        <f t="shared" si="5"/>
        <v>2.28102416761572</v>
      </c>
      <c r="C127" s="2">
        <f t="shared" si="6"/>
        <v>1.3095471576835371</v>
      </c>
      <c r="D127" s="2">
        <f t="shared" si="7"/>
        <v>1.9913281197487291</v>
      </c>
      <c r="E127" s="2">
        <f t="shared" si="8"/>
        <v>2.7087743740850785</v>
      </c>
    </row>
    <row r="128" spans="1:5" ht="16.5">
      <c r="A128" s="2">
        <v>0.86</v>
      </c>
      <c r="B128" s="2">
        <f t="shared" si="5"/>
        <v>2.289437044548718</v>
      </c>
      <c r="C128" s="2">
        <f t="shared" si="6"/>
        <v>1.313559222714467</v>
      </c>
      <c r="D128" s="2">
        <f t="shared" si="7"/>
        <v>2.003553077209041</v>
      </c>
      <c r="E128" s="2">
        <f t="shared" si="8"/>
        <v>2.71125931943884</v>
      </c>
    </row>
    <row r="129" spans="1:5" ht="16.5">
      <c r="A129" s="2">
        <v>0.87</v>
      </c>
      <c r="B129" s="2">
        <f t="shared" si="5"/>
        <v>2.297745438394502</v>
      </c>
      <c r="C129" s="2">
        <f t="shared" si="6"/>
        <v>1.31749225928369</v>
      </c>
      <c r="D129" s="2">
        <f t="shared" si="7"/>
        <v>2.015729946743824</v>
      </c>
      <c r="E129" s="2">
        <f t="shared" si="8"/>
        <v>2.7135903771612986</v>
      </c>
    </row>
    <row r="130" spans="1:5" ht="16.5">
      <c r="A130" s="2">
        <v>0.88</v>
      </c>
      <c r="B130" s="2">
        <f t="shared" si="5"/>
        <v>2.3059511454982986</v>
      </c>
      <c r="C130" s="2">
        <f t="shared" si="6"/>
        <v>1.321347626102973</v>
      </c>
      <c r="D130" s="2">
        <f t="shared" si="7"/>
        <v>2.027859555113828</v>
      </c>
      <c r="E130" s="2">
        <f t="shared" si="8"/>
        <v>2.7157701929946425</v>
      </c>
    </row>
    <row r="131" spans="1:5" ht="16.5">
      <c r="A131" s="2">
        <v>0.89</v>
      </c>
      <c r="B131" s="2">
        <f t="shared" si="5"/>
        <v>2.3140559113144663</v>
      </c>
      <c r="C131" s="2">
        <f t="shared" si="6"/>
        <v>1.3251266433914697</v>
      </c>
      <c r="D131" s="2">
        <f t="shared" si="7"/>
        <v>2.039942705657483</v>
      </c>
      <c r="E131" s="2">
        <f t="shared" si="8"/>
        <v>2.717801337726587</v>
      </c>
    </row>
    <row r="132" spans="1:5" ht="16.5">
      <c r="A132" s="2">
        <v>0.9</v>
      </c>
      <c r="B132" s="2">
        <f t="shared" si="5"/>
        <v>2.3220614324023625</v>
      </c>
      <c r="C132" s="2">
        <f t="shared" si="6"/>
        <v>1.3288305943853451</v>
      </c>
      <c r="D132" s="2">
        <f t="shared" si="7"/>
        <v>2.051980179209488</v>
      </c>
      <c r="E132" s="2">
        <f t="shared" si="8"/>
        <v>2.7196863101299718</v>
      </c>
    </row>
    <row r="133" spans="1:5" ht="16.5">
      <c r="A133" s="2">
        <v>0.91</v>
      </c>
      <c r="B133" s="2">
        <f t="shared" si="5"/>
        <v>2.32996935832268</v>
      </c>
      <c r="C133" s="2">
        <f t="shared" si="6"/>
        <v>1.3324607267721198</v>
      </c>
      <c r="D133" s="2">
        <f t="shared" si="7"/>
        <v>2.0639727349735946</v>
      </c>
      <c r="E133" s="2">
        <f t="shared" si="8"/>
        <v>2.721427539755785</v>
      </c>
    </row>
    <row r="134" spans="1:5" ht="16.5">
      <c r="A134" s="2">
        <v>0.92</v>
      </c>
      <c r="B134" s="2">
        <f t="shared" si="5"/>
        <v>2.3377812934402593</v>
      </c>
      <c r="C134" s="2">
        <f t="shared" si="6"/>
        <v>1.3360182540542729</v>
      </c>
      <c r="D134" s="2">
        <f t="shared" si="7"/>
        <v>2.0759211113523426</v>
      </c>
      <c r="E134" s="2">
        <f t="shared" si="8"/>
        <v>2.7230273895884274</v>
      </c>
    </row>
    <row r="135" spans="1:5" ht="16.5">
      <c r="A135" s="2">
        <v>0.93</v>
      </c>
      <c r="B135" s="2">
        <f t="shared" si="5"/>
        <v>2.3454987986389524</v>
      </c>
      <c r="C135" s="2">
        <f t="shared" si="6"/>
        <v>1.3395043568463239</v>
      </c>
      <c r="D135" s="2">
        <f t="shared" si="7"/>
        <v>2.0878260267363196</v>
      </c>
      <c r="E135" s="2">
        <f t="shared" si="8"/>
        <v>2.7244881585714418</v>
      </c>
    </row>
    <row r="136" spans="1:5" ht="16.5">
      <c r="A136" s="2">
        <v>0.94</v>
      </c>
      <c r="B136" s="2">
        <f t="shared" si="5"/>
        <v>2.3531233929537247</v>
      </c>
      <c r="C136" s="2">
        <f t="shared" si="6"/>
        <v>1.3429201841093132</v>
      </c>
      <c r="D136" s="2">
        <f t="shared" si="7"/>
        <v>2.0996881802553298</v>
      </c>
      <c r="E136" s="2">
        <f t="shared" si="8"/>
        <v>2.7258120840113516</v>
      </c>
    </row>
    <row r="137" spans="1:5" ht="16.5">
      <c r="A137" s="2">
        <v>0.95</v>
      </c>
      <c r="B137" s="2">
        <f t="shared" si="5"/>
        <v>2.3606565551248275</v>
      </c>
      <c r="C137" s="2">
        <f t="shared" si="6"/>
        <v>1.3462668543263394</v>
      </c>
      <c r="D137" s="2">
        <f t="shared" si="7"/>
        <v>2.111508252493695</v>
      </c>
      <c r="E137" s="2">
        <f t="shared" si="8"/>
        <v>2.7270013438667204</v>
      </c>
    </row>
    <row r="138" spans="1:5" ht="16.5">
      <c r="A138" s="2">
        <v>0.96</v>
      </c>
      <c r="B138" s="2">
        <f>$C$9+$C$10*A138+$C$11*(A138)^(1/2)</f>
        <v>2.368099725078533</v>
      </c>
      <c r="C138" s="2">
        <f t="shared" si="6"/>
        <v>1.3495454566225566</v>
      </c>
      <c r="D138" s="2">
        <f t="shared" si="7"/>
        <v>2.1232869061717583</v>
      </c>
      <c r="E138" s="2">
        <f t="shared" si="8"/>
        <v>2.728058058929048</v>
      </c>
    </row>
    <row r="139" spans="1:5" ht="16.5">
      <c r="A139" s="2">
        <v>0.97</v>
      </c>
      <c r="B139" s="2">
        <f>$C$9+$C$10*A139+$C$11*(A139)^(1/2)</f>
        <v>2.3754543053386423</v>
      </c>
      <c r="C139" s="2">
        <f t="shared" si="6"/>
        <v>1.352757051832798</v>
      </c>
      <c r="D139" s="2">
        <f t="shared" si="7"/>
        <v>2.1350247867955225</v>
      </c>
      <c r="E139" s="2">
        <f t="shared" si="8"/>
        <v>2.7289842949017076</v>
      </c>
    </row>
    <row r="140" spans="1:5" ht="16.5">
      <c r="A140" s="2">
        <v>0.98</v>
      </c>
      <c r="B140" s="2">
        <f>$C$9+$C$10*A140+$C$11*(A140)^(1/2)</f>
        <v>2.382721662372669</v>
      </c>
      <c r="C140" s="2">
        <f t="shared" si="6"/>
        <v>1.3559026735198008</v>
      </c>
      <c r="D140" s="2">
        <f t="shared" si="7"/>
        <v>2.1467225232762295</v>
      </c>
      <c r="E140" s="2">
        <f t="shared" si="8"/>
        <v>2.7297820643826665</v>
      </c>
    </row>
    <row r="141" spans="1:5" ht="16.5">
      <c r="A141" s="2">
        <v>0.99</v>
      </c>
      <c r="B141" s="2">
        <f>$C$9+$C$10*A141+$C$11*(A141)^(1/2)</f>
        <v>2.3899031278763645</v>
      </c>
      <c r="C141" s="2">
        <f t="shared" si="6"/>
        <v>1.3589833289457889</v>
      </c>
      <c r="D141" s="2">
        <f t="shared" si="7"/>
        <v>2.1583807285215553</v>
      </c>
      <c r="E141" s="2">
        <f t="shared" si="8"/>
        <v>2.7304533287563975</v>
      </c>
    </row>
    <row r="142" spans="1:5" ht="16.5">
      <c r="A142" s="2">
        <v>1</v>
      </c>
      <c r="B142" s="2">
        <f>$C$9+$C$10*A142+$C$11*(A142)^(1/2)</f>
        <v>2.3970000000000002</v>
      </c>
      <c r="C142" s="2">
        <f t="shared" si="6"/>
        <v>1.3619999999999999</v>
      </c>
      <c r="D142" s="2">
        <f t="shared" si="7"/>
        <v>2.17</v>
      </c>
      <c r="E142" s="2">
        <f t="shared" si="8"/>
        <v>2.731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44"/>
  <sheetViews>
    <sheetView tabSelected="1" workbookViewId="0" topLeftCell="A1">
      <selection activeCell="I23" sqref="I23"/>
    </sheetView>
  </sheetViews>
  <sheetFormatPr defaultColWidth="13.00390625" defaultRowHeight="13.5"/>
  <cols>
    <col min="1" max="1" width="9.00390625" style="22" customWidth="1"/>
    <col min="2" max="16384" width="8.375" style="22" customWidth="1"/>
  </cols>
  <sheetData>
    <row r="1" s="2" customFormat="1" ht="18">
      <c r="A1" s="1" t="s">
        <v>26</v>
      </c>
    </row>
    <row r="2" s="2" customFormat="1" ht="13.5">
      <c r="A2" s="14"/>
    </row>
    <row r="3" s="2" customFormat="1" ht="13.5"/>
    <row r="4" s="2" customFormat="1" ht="13.5"/>
    <row r="5" s="2" customFormat="1" ht="13.5"/>
    <row r="6" spans="2:9" s="2" customFormat="1" ht="13.5">
      <c r="B6" s="21"/>
      <c r="C6" s="21"/>
      <c r="D6" s="22"/>
      <c r="F6" s="21"/>
      <c r="G6" s="22"/>
      <c r="H6" s="25"/>
      <c r="I6" s="25" t="s">
        <v>40</v>
      </c>
    </row>
    <row r="7" spans="2:9" s="2" customFormat="1" ht="15">
      <c r="B7" s="26" t="s">
        <v>39</v>
      </c>
      <c r="C7" s="27" t="s">
        <v>32</v>
      </c>
      <c r="D7" s="28">
        <f>F7/100</f>
        <v>0.57</v>
      </c>
      <c r="F7" s="36">
        <v>57</v>
      </c>
      <c r="G7" s="22"/>
      <c r="H7" s="23">
        <v>0.57</v>
      </c>
      <c r="I7" s="25">
        <v>0.57</v>
      </c>
    </row>
    <row r="8" spans="2:11" s="2" customFormat="1" ht="15">
      <c r="B8" s="29" t="s">
        <v>36</v>
      </c>
      <c r="C8" s="24" t="s">
        <v>33</v>
      </c>
      <c r="D8" s="30">
        <f>F8/1000</f>
        <v>0.052</v>
      </c>
      <c r="F8" s="36">
        <v>52</v>
      </c>
      <c r="G8" s="22"/>
      <c r="H8" s="22">
        <v>0.015552</v>
      </c>
      <c r="I8" s="23">
        <v>0.02</v>
      </c>
      <c r="K8" s="25"/>
    </row>
    <row r="9" spans="2:11" s="2" customFormat="1" ht="15">
      <c r="B9" s="29" t="s">
        <v>37</v>
      </c>
      <c r="C9" s="24" t="s">
        <v>34</v>
      </c>
      <c r="D9" s="30">
        <f>F9/1000</f>
        <v>0.426</v>
      </c>
      <c r="F9" s="36">
        <v>426</v>
      </c>
      <c r="G9" s="22"/>
      <c r="H9" s="22">
        <v>0.025152</v>
      </c>
      <c r="I9" s="23">
        <v>0.1</v>
      </c>
      <c r="K9" s="25"/>
    </row>
    <row r="10" spans="1:11" s="2" customFormat="1" ht="15">
      <c r="A10" s="22"/>
      <c r="B10" s="29" t="s">
        <v>38</v>
      </c>
      <c r="C10" s="24" t="s">
        <v>35</v>
      </c>
      <c r="D10" s="30">
        <f>F10/1000</f>
        <v>0.103</v>
      </c>
      <c r="F10" s="36">
        <v>103</v>
      </c>
      <c r="G10" s="22"/>
      <c r="H10" s="22">
        <v>0.098176</v>
      </c>
      <c r="I10" s="23">
        <v>0.02</v>
      </c>
      <c r="K10" s="22"/>
    </row>
    <row r="11" spans="1:11" s="2" customFormat="1" ht="15">
      <c r="A11" s="22"/>
      <c r="B11" s="29"/>
      <c r="C11" s="24"/>
      <c r="D11" s="30"/>
      <c r="F11" s="22"/>
      <c r="G11" s="22"/>
      <c r="H11" s="22"/>
      <c r="I11" s="23"/>
      <c r="K11" s="22"/>
    </row>
    <row r="12" spans="1:11" s="2" customFormat="1" ht="13.5">
      <c r="A12" s="22"/>
      <c r="B12" s="31" t="s">
        <v>27</v>
      </c>
      <c r="C12" s="24"/>
      <c r="D12" s="30">
        <f>((0.57+1.73*D8+0.93*D9)/(1-0.74*D8-0.49*D9))-2.8*D7*(1-D7)</f>
        <v>0.7167062642471904</v>
      </c>
      <c r="F12" s="22"/>
      <c r="G12" s="22"/>
      <c r="H12" s="24">
        <f>((0.57+1.73*H8+0.93*H9)/(1-0.74*H8-0.49*H9))-2.8*H7*(1-H7)</f>
        <v>-0.050839245925779375</v>
      </c>
      <c r="I12" s="24">
        <f>((0.57+1.73*I8+0.93*I9)/(1-0.74*I8-0.49*I9))-2.8*I7*(1-I7)</f>
        <v>0.05885992736594736</v>
      </c>
      <c r="K12" s="22"/>
    </row>
    <row r="13" spans="1:11" s="2" customFormat="1" ht="13.5">
      <c r="A13" s="22"/>
      <c r="B13" s="31" t="s">
        <v>28</v>
      </c>
      <c r="C13" s="24"/>
      <c r="D13" s="30">
        <f>2.8*D7</f>
        <v>1.5959999999999999</v>
      </c>
      <c r="F13" s="22"/>
      <c r="G13" s="22"/>
      <c r="H13" s="24">
        <f>2.8*H7</f>
        <v>1.5959999999999999</v>
      </c>
      <c r="I13" s="24">
        <f>2.8*I7</f>
        <v>1.5959999999999999</v>
      </c>
      <c r="K13" s="22"/>
    </row>
    <row r="14" spans="1:11" s="2" customFormat="1" ht="13.5">
      <c r="A14" s="22"/>
      <c r="B14" s="31" t="s">
        <v>29</v>
      </c>
      <c r="C14" s="24"/>
      <c r="D14" s="30">
        <f>1+2.6*D10^(-1/2)</f>
        <v>9.101300387046827</v>
      </c>
      <c r="F14" s="22"/>
      <c r="G14" s="22"/>
      <c r="H14" s="24">
        <f>1+2.6*H10^(-1/2)</f>
        <v>9.297947469307687</v>
      </c>
      <c r="I14" s="24">
        <f>1+2.6*I10^(-1/2)</f>
        <v>19.38477631085024</v>
      </c>
      <c r="K14" s="22"/>
    </row>
    <row r="15" spans="1:11" s="2" customFormat="1" ht="13.5">
      <c r="A15" s="22"/>
      <c r="B15" s="31" t="s">
        <v>30</v>
      </c>
      <c r="C15" s="24"/>
      <c r="D15" s="30">
        <f>0.03+0.7*D7^2</f>
        <v>0.25742999999999994</v>
      </c>
      <c r="F15" s="22"/>
      <c r="G15" s="22"/>
      <c r="H15" s="24">
        <f>0.03+0.7*H7^2</f>
        <v>0.25742999999999994</v>
      </c>
      <c r="I15" s="24">
        <f>0.03+0.7*I7^2</f>
        <v>0.25742999999999994</v>
      </c>
      <c r="K15" s="22"/>
    </row>
    <row r="16" spans="1:11" s="2" customFormat="1" ht="16.5">
      <c r="A16" s="22"/>
      <c r="B16" s="32" t="s">
        <v>31</v>
      </c>
      <c r="C16" s="33"/>
      <c r="D16" s="34">
        <v>4</v>
      </c>
      <c r="F16" s="22"/>
      <c r="G16" s="22"/>
      <c r="H16" s="22">
        <v>4</v>
      </c>
      <c r="I16" s="22">
        <v>4</v>
      </c>
      <c r="K16" s="22"/>
    </row>
    <row r="17" spans="1:11" s="2" customFormat="1" ht="16.5">
      <c r="A17" s="22"/>
      <c r="K17" s="22"/>
    </row>
    <row r="18" spans="1:11" s="2" customFormat="1" ht="16.5">
      <c r="A18" s="22"/>
      <c r="K18" s="22"/>
    </row>
    <row r="19" spans="1:11" s="2" customFormat="1" ht="16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2" customFormat="1" ht="16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="2" customFormat="1" ht="16.5"/>
    <row r="22" s="2" customFormat="1" ht="16.5"/>
    <row r="23" s="2" customFormat="1" ht="16.5"/>
    <row r="24" s="2" customFormat="1" ht="16.5"/>
    <row r="25" s="2" customFormat="1" ht="16.5"/>
    <row r="26" s="2" customFormat="1" ht="16.5"/>
    <row r="27" s="2" customFormat="1" ht="16.5"/>
    <row r="28" s="2" customFormat="1" ht="16.5"/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>
      <c r="G41" s="15"/>
    </row>
    <row r="42" ht="16.5">
      <c r="C42" s="22" t="s">
        <v>5</v>
      </c>
    </row>
    <row r="43" spans="1:4" ht="16.5">
      <c r="A43" s="20" t="s">
        <v>24</v>
      </c>
      <c r="B43" s="20" t="s">
        <v>43</v>
      </c>
      <c r="C43" s="22" t="s">
        <v>42</v>
      </c>
      <c r="D43" s="22" t="s">
        <v>41</v>
      </c>
    </row>
    <row r="44" spans="1:4" ht="16.5">
      <c r="A44" s="22">
        <v>0</v>
      </c>
      <c r="B44" s="22">
        <f aca="true" t="shared" si="0" ref="B44:B75">$D$12+$D$13*A44-($D$12-$D$15)*EXP(-1*($D$14*A44)^$D$16)</f>
        <v>0.25742999999999994</v>
      </c>
      <c r="C44" s="22">
        <f>$I$12+$I$13*A44-($I$12-$I$15)*EXP(-1*($I$14*A44)^$I$16)</f>
        <v>0.25742999999999994</v>
      </c>
      <c r="D44" s="22">
        <f>$H$12+$H$13*A44-($H$12-$H$15)*EXP(-1*($H$14*A44)^$H$16)</f>
        <v>0.25742999999999994</v>
      </c>
    </row>
    <row r="45" spans="1:4" ht="16.5">
      <c r="A45" s="22">
        <v>0.01</v>
      </c>
      <c r="B45" s="22">
        <f t="shared" si="0"/>
        <v>0.273421511777095</v>
      </c>
      <c r="C45" s="22">
        <f>$I$12+$I$13*A45-($I$12-$I$15)*EXP(-1*($I$14*A45)^$I$16)</f>
        <v>0.2731098114470383</v>
      </c>
      <c r="D45" s="22">
        <f>$H$12+$H$13*A45-($H$12-$H$15)*EXP(-1*($H$14*A45)^$H$16)</f>
        <v>0.2733669610690235</v>
      </c>
    </row>
    <row r="46" spans="1:4" ht="16.5">
      <c r="A46" s="22">
        <v>0.02</v>
      </c>
      <c r="B46" s="22">
        <f t="shared" si="0"/>
        <v>0.2898539290669573</v>
      </c>
      <c r="C46" s="22">
        <f>$I$12+$I$13*A46-($I$12-$I$15)*EXP(-1*($I$14*A46)^$I$16)</f>
        <v>0.2849141147522696</v>
      </c>
      <c r="D46" s="22">
        <f>$H$12+$H$13*A46-($H$12-$H$15)*EXP(-1*($H$14*A46)^$H$16)</f>
        <v>0.28898158365391685</v>
      </c>
    </row>
    <row r="47" spans="1:4" ht="16.5">
      <c r="A47" s="22">
        <v>0.03</v>
      </c>
      <c r="B47" s="22">
        <f t="shared" si="0"/>
        <v>0.30785546144482123</v>
      </c>
      <c r="C47" s="22">
        <f>$I$12+$I$13*A47-($I$12-$I$15)*EXP(-1*($I$14*A47)^$I$16)</f>
        <v>0.2838493618913134</v>
      </c>
      <c r="D47" s="22">
        <f>$H$12+$H$13*A47-($H$12-$H$15)*EXP(-1*($H$14*A47)^$H$16)</f>
        <v>0.3034494144103674</v>
      </c>
    </row>
    <row r="48" spans="1:4" ht="16.5">
      <c r="A48" s="22">
        <v>0.04</v>
      </c>
      <c r="B48" s="22">
        <f t="shared" si="0"/>
        <v>0.3292668528194856</v>
      </c>
      <c r="C48" s="22">
        <f>$I$12+$I$13*A48-($I$12-$I$15)*EXP(-1*($I$14*A48)^$I$16)</f>
        <v>0.26103281248997523</v>
      </c>
      <c r="D48" s="22">
        <f>$H$12+$H$13*A48-($H$12-$H$15)*EXP(-1*($H$14*A48)^$H$16)</f>
        <v>0.31542788079399836</v>
      </c>
    </row>
    <row r="49" spans="1:4" ht="16.5">
      <c r="A49" s="22">
        <v>0.05</v>
      </c>
      <c r="B49" s="22">
        <f t="shared" si="0"/>
        <v>0.3565091987052186</v>
      </c>
      <c r="C49" s="22">
        <f>$I$12+$I$13*A49-($I$12-$I$15)*EXP(-1*($I$14*A49)^$I$16)</f>
        <v>0.22081633325099834</v>
      </c>
      <c r="D49" s="22">
        <f>$H$12+$H$13*A49-($H$12-$H$15)*EXP(-1*($H$14*A49)^$H$16)</f>
        <v>0.3231612771388183</v>
      </c>
    </row>
    <row r="50" spans="1:4" ht="16.5">
      <c r="A50" s="22">
        <v>0.06</v>
      </c>
      <c r="B50" s="22">
        <f t="shared" si="0"/>
        <v>0.39226745620185494</v>
      </c>
      <c r="C50" s="22">
        <f>$I$12+$I$13*A50-($I$12-$I$15)*EXP(-1*($I$14*A50)^$I$16)</f>
        <v>0.1864736521235503</v>
      </c>
      <c r="D50" s="22">
        <f>$H$12+$H$13*A50-($H$12-$H$15)*EXP(-1*($H$14*A50)^$H$16)</f>
        <v>0.32473097571406084</v>
      </c>
    </row>
    <row r="51" spans="1:4" ht="16.5">
      <c r="A51" s="22">
        <v>0.07</v>
      </c>
      <c r="B51" s="22">
        <f t="shared" si="0"/>
        <v>0.43890856800790756</v>
      </c>
      <c r="C51" s="22">
        <f>$I$12+$I$13*A51-($I$12-$I$15)*EXP(-1*($I$14*A51)^$I$16)</f>
        <v>0.17727159998547448</v>
      </c>
      <c r="D51" s="22">
        <f>$H$12+$H$13*A51-($H$12-$H$15)*EXP(-1*($H$14*A51)^$H$16)</f>
        <v>0.31851084371385974</v>
      </c>
    </row>
    <row r="52" spans="1:4" ht="16.5">
      <c r="A52" s="22">
        <v>0.08</v>
      </c>
      <c r="B52" s="22">
        <f t="shared" si="0"/>
        <v>0.49763479900223656</v>
      </c>
      <c r="C52" s="22">
        <f>$I$12+$I$13*A52-($I$12-$I$15)*EXP(-1*($I$14*A52)^$I$16)</f>
        <v>0.18715101013448712</v>
      </c>
      <c r="D52" s="22">
        <f>$H$12+$H$13*A52-($H$12-$H$15)*EXP(-1*($H$14*A52)^$H$16)</f>
        <v>0.30381620770776124</v>
      </c>
    </row>
    <row r="53" spans="1:4" ht="16.5">
      <c r="A53" s="22">
        <v>0.09</v>
      </c>
      <c r="B53" s="22">
        <f t="shared" si="0"/>
        <v>0.5675507786952257</v>
      </c>
      <c r="C53" s="22">
        <f>$I$12+$I$13*A53-($I$12-$I$15)*EXP(-1*($I$14*A53)^$I$16)</f>
        <v>0.20251874104965667</v>
      </c>
      <c r="D53" s="22">
        <f>$H$12+$H$13*A53-($H$12-$H$15)*EXP(-1*($H$14*A53)^$H$16)</f>
        <v>0.2815859404994732</v>
      </c>
    </row>
    <row r="54" spans="1:4" ht="16.5">
      <c r="A54" s="22">
        <v>0.1</v>
      </c>
      <c r="B54" s="22">
        <f t="shared" si="0"/>
        <v>0.6450537510348096</v>
      </c>
      <c r="C54" s="22">
        <f>$I$12+$I$13*A54-($I$12-$I$15)*EXP(-1*($I$14*A54)^$I$16)</f>
        <v>0.21846007377097443</v>
      </c>
      <c r="D54" s="22">
        <f>$H$12+$H$13*A54-($H$12-$H$15)*EXP(-1*($H$14*A54)^$H$16)</f>
        <v>0.254757120597186</v>
      </c>
    </row>
    <row r="55" spans="1:4" ht="16.5">
      <c r="A55" s="22">
        <v>0.11</v>
      </c>
      <c r="B55" s="22">
        <f t="shared" si="0"/>
        <v>0.7240800310555598</v>
      </c>
      <c r="C55" s="22">
        <f>$I$12+$I$13*A55-($I$12-$I$15)*EXP(-1*($I$14*A55)^$I$16)</f>
        <v>0.23441992757465038</v>
      </c>
      <c r="D55" s="22">
        <f>$H$12+$H$13*A55-($H$12-$H$15)*EXP(-1*($H$14*A55)^$H$16)</f>
        <v>0.22792574162645973</v>
      </c>
    </row>
    <row r="56" spans="1:4" ht="16.5">
      <c r="A56" s="22">
        <v>0.12</v>
      </c>
      <c r="B56" s="22">
        <f t="shared" si="0"/>
        <v>0.7975213147158927</v>
      </c>
      <c r="C56" s="22">
        <f>$I$12+$I$13*A56-($I$12-$I$15)*EXP(-1*($I$14*A56)^$I$16)</f>
        <v>0.2503799273659855</v>
      </c>
      <c r="D56" s="22">
        <f>$H$12+$H$13*A56-($H$12-$H$15)*EXP(-1*($H$14*A56)^$H$16)</f>
        <v>0.2061239058133423</v>
      </c>
    </row>
    <row r="57" spans="1:4" ht="16.5">
      <c r="A57" s="22">
        <v>0.13</v>
      </c>
      <c r="B57" s="22">
        <f t="shared" si="0"/>
        <v>0.859473226303398</v>
      </c>
      <c r="C57" s="22">
        <f>$I$12+$I$13*A57-($I$12-$I$15)*EXP(-1*($I$14*A57)^$I$16)</f>
        <v>0.26633992736594736</v>
      </c>
      <c r="D57" s="22">
        <f>$H$12+$H$13*A57-($H$12-$H$15)*EXP(-1*($H$14*A57)^$H$16)</f>
        <v>0.1931055659482781</v>
      </c>
    </row>
    <row r="58" spans="1:4" ht="16.5">
      <c r="A58" s="22">
        <v>0.14</v>
      </c>
      <c r="B58" s="22">
        <f t="shared" si="0"/>
        <v>0.9072364775483535</v>
      </c>
      <c r="C58" s="22">
        <f>$I$12+$I$13*A58-($I$12-$I$15)*EXP(-1*($I$14*A58)^$I$16)</f>
        <v>0.28229992736594733</v>
      </c>
      <c r="D58" s="22">
        <f>$H$12+$H$13*A58-($H$12-$H$15)*EXP(-1*($H$14*A58)^$H$16)</f>
        <v>0.19005866820047837</v>
      </c>
    </row>
    <row r="59" spans="1:4" ht="16.5">
      <c r="A59" s="22">
        <v>0.15</v>
      </c>
      <c r="B59" s="22">
        <f t="shared" si="0"/>
        <v>0.9418661957011882</v>
      </c>
      <c r="C59" s="22">
        <f>$I$12+$I$13*A59-($I$12-$I$15)*EXP(-1*($I$14*A59)^$I$16)</f>
        <v>0.2982599273659473</v>
      </c>
      <c r="D59" s="22">
        <f>$H$12+$H$13*A59-($H$12-$H$15)*EXP(-1*($H$14*A59)^$H$16)</f>
        <v>0.19557050646398175</v>
      </c>
    </row>
    <row r="60" spans="1:4" ht="16.5">
      <c r="A60" s="22">
        <v>0.16</v>
      </c>
      <c r="B60" s="22">
        <f t="shared" si="0"/>
        <v>0.9669472910116025</v>
      </c>
      <c r="C60" s="22">
        <f>$I$12+$I$13*A60-($I$12-$I$15)*EXP(-1*($I$14*A60)^$I$16)</f>
        <v>0.31421992736594734</v>
      </c>
      <c r="D60" s="22">
        <f>$H$12+$H$13*A60-($H$12-$H$15)*EXP(-1*($H$14*A60)^$H$16)</f>
        <v>0.20682065582036216</v>
      </c>
    </row>
    <row r="61" spans="1:4" ht="16.5">
      <c r="A61" s="22">
        <v>0.17</v>
      </c>
      <c r="B61" s="22">
        <f t="shared" si="0"/>
        <v>0.9865360377949003</v>
      </c>
      <c r="C61" s="22">
        <f>$I$12+$I$13*A61-($I$12-$I$15)*EXP(-1*($I$14*A61)^$I$16)</f>
        <v>0.33017992736594737</v>
      </c>
      <c r="D61" s="22">
        <f>$H$12+$H$13*A61-($H$12-$H$15)*EXP(-1*($H$14*A61)^$H$16)</f>
        <v>0.22108045882662775</v>
      </c>
    </row>
    <row r="62" spans="1:4" ht="16.5">
      <c r="A62" s="22">
        <v>0.18</v>
      </c>
      <c r="B62" s="22">
        <f t="shared" si="0"/>
        <v>1.0036443477931023</v>
      </c>
      <c r="C62" s="22">
        <f>$I$12+$I$13*A62-($I$12-$I$15)*EXP(-1*($I$14*A62)^$I$16)</f>
        <v>0.34613992736594734</v>
      </c>
      <c r="D62" s="22">
        <f>$H$12+$H$13*A62-($H$12-$H$15)*EXP(-1*($H$14*A62)^$H$16)</f>
        <v>0.23656140581961876</v>
      </c>
    </row>
    <row r="63" spans="1:4" ht="16.5">
      <c r="A63" s="22">
        <v>0.19</v>
      </c>
      <c r="B63" s="22">
        <f t="shared" si="0"/>
        <v>1.0198861924561466</v>
      </c>
      <c r="C63" s="22">
        <f>$I$12+$I$13*A63-($I$12-$I$15)*EXP(-1*($I$14*A63)^$I$16)</f>
        <v>0.3620999273659473</v>
      </c>
      <c r="D63" s="22">
        <f>$H$12+$H$13*A63-($H$12-$H$15)*EXP(-1*($H$14*A63)^$H$16)</f>
        <v>0.25241890358554375</v>
      </c>
    </row>
    <row r="64" spans="1:4" ht="16.5">
      <c r="A64" s="22">
        <v>0.2</v>
      </c>
      <c r="B64" s="22">
        <f t="shared" si="0"/>
        <v>1.035898425018023</v>
      </c>
      <c r="C64" s="22">
        <f>$I$12+$I$13*A64-($I$12-$I$15)*EXP(-1*($I$14*A64)^$I$16)</f>
        <v>0.37805992736594735</v>
      </c>
      <c r="D64" s="22">
        <f>$H$12+$H$13*A64-($H$12-$H$15)*EXP(-1*($H$14*A64)^$H$16)</f>
        <v>0.2683627288589394</v>
      </c>
    </row>
    <row r="65" spans="1:4" ht="16.5">
      <c r="A65" s="22">
        <v>0.21</v>
      </c>
      <c r="B65" s="22">
        <f t="shared" si="0"/>
        <v>1.051865528408662</v>
      </c>
      <c r="C65" s="22">
        <f>$I$12+$I$13*A65-($I$12-$I$15)*EXP(-1*($I$14*A65)^$I$16)</f>
        <v>0.3940199273659473</v>
      </c>
      <c r="D65" s="22">
        <f>$H$12+$H$13*A65-($H$12-$H$15)*EXP(-1*($H$14*A65)^$H$16)</f>
        <v>0.2843209041488739</v>
      </c>
    </row>
    <row r="66" spans="1:4" ht="16.5">
      <c r="A66" s="22">
        <v>0.22</v>
      </c>
      <c r="B66" s="22">
        <f t="shared" si="0"/>
        <v>1.0678262162144814</v>
      </c>
      <c r="C66" s="22">
        <f>$I$12+$I$13*A66-($I$12-$I$15)*EXP(-1*($I$14*A66)^$I$16)</f>
        <v>0.40997992736594735</v>
      </c>
      <c r="D66" s="22">
        <f>$H$12+$H$13*A66-($H$12-$H$15)*EXP(-1*($H$14*A66)^$H$16)</f>
        <v>0.300280761752395</v>
      </c>
    </row>
    <row r="67" spans="1:4" ht="16.5">
      <c r="A67" s="22">
        <v>0.23</v>
      </c>
      <c r="B67" s="22">
        <f t="shared" si="0"/>
        <v>1.0837862621426324</v>
      </c>
      <c r="C67" s="22">
        <f>$I$12+$I$13*A67-($I$12-$I$15)*EXP(-1*($I$14*A67)^$I$16)</f>
        <v>0.4259399273659473</v>
      </c>
      <c r="D67" s="22">
        <f>$H$12+$H$13*A67-($H$12-$H$15)*EXP(-1*($H$14*A67)^$H$16)</f>
        <v>0.31624075432868254</v>
      </c>
    </row>
    <row r="68" spans="1:4" ht="16.5">
      <c r="A68" s="22">
        <v>0.24</v>
      </c>
      <c r="B68" s="22">
        <f t="shared" si="0"/>
        <v>1.099746264187547</v>
      </c>
      <c r="C68" s="22">
        <f>$I$12+$I$13*A68-($I$12-$I$15)*EXP(-1*($I$14*A68)^$I$16)</f>
        <v>0.4418999273659473</v>
      </c>
      <c r="D68" s="22">
        <f>$H$12+$H$13*A68-($H$12-$H$15)*EXP(-1*($H$14*A68)^$H$16)</f>
        <v>0.33220075407946714</v>
      </c>
    </row>
    <row r="69" spans="1:4" ht="16.5">
      <c r="A69" s="22">
        <v>0.25</v>
      </c>
      <c r="B69" s="22">
        <f t="shared" si="0"/>
        <v>1.1157062642461386</v>
      </c>
      <c r="C69" s="22">
        <f>$I$12+$I$13*A69-($I$12-$I$15)*EXP(-1*($I$14*A69)^$I$16)</f>
        <v>0.45785992736594733</v>
      </c>
      <c r="D69" s="22">
        <f>$H$12+$H$13*A69-($H$12-$H$15)*EXP(-1*($H$14*A69)^$H$16)</f>
        <v>0.3481607540742851</v>
      </c>
    </row>
    <row r="70" spans="1:4" ht="16.5">
      <c r="A70" s="22">
        <v>0.26</v>
      </c>
      <c r="B70" s="22">
        <f t="shared" si="0"/>
        <v>1.1316662642471793</v>
      </c>
      <c r="C70" s="22">
        <f>$I$12+$I$13*A70-($I$12-$I$15)*EXP(-1*($I$14*A70)^$I$16)</f>
        <v>0.47381992736594736</v>
      </c>
      <c r="D70" s="22">
        <f>$H$12+$H$13*A70-($H$12-$H$15)*EXP(-1*($H$14*A70)^$H$16)</f>
        <v>0.36412075407422106</v>
      </c>
    </row>
    <row r="71" spans="1:4" ht="16.5">
      <c r="A71" s="22">
        <v>0.27</v>
      </c>
      <c r="B71" s="22">
        <f t="shared" si="0"/>
        <v>1.1476262642471904</v>
      </c>
      <c r="C71" s="22">
        <f>$I$12+$I$13*A71-($I$12-$I$15)*EXP(-1*($I$14*A71)^$I$16)</f>
        <v>0.48977992736594733</v>
      </c>
      <c r="D71" s="22">
        <f>$H$12+$H$13*A71-($H$12-$H$15)*EXP(-1*($H$14*A71)^$H$16)</f>
        <v>0.3800807540742206</v>
      </c>
    </row>
    <row r="72" spans="1:4" ht="16.5">
      <c r="A72" s="22">
        <v>0.28</v>
      </c>
      <c r="B72" s="22">
        <f t="shared" si="0"/>
        <v>1.1635862642471904</v>
      </c>
      <c r="C72" s="22">
        <f>$I$12+$I$13*A72-($I$12-$I$15)*EXP(-1*($I$14*A72)^$I$16)</f>
        <v>0.5057399273659473</v>
      </c>
      <c r="D72" s="22">
        <f>$H$12+$H$13*A72-($H$12-$H$15)*EXP(-1*($H$14*A72)^$H$16)</f>
        <v>0.3960407540742206</v>
      </c>
    </row>
    <row r="73" spans="1:4" ht="16.5">
      <c r="A73" s="22">
        <v>0.29</v>
      </c>
      <c r="B73" s="22">
        <f t="shared" si="0"/>
        <v>1.1795462642471903</v>
      </c>
      <c r="C73" s="22">
        <f>$I$12+$I$13*A73-($I$12-$I$15)*EXP(-1*($I$14*A73)^$I$16)</f>
        <v>0.5216999273659473</v>
      </c>
      <c r="D73" s="22">
        <f>$H$12+$H$13*A73-($H$12-$H$15)*EXP(-1*($H$14*A73)^$H$16)</f>
        <v>0.41200075407422054</v>
      </c>
    </row>
    <row r="74" spans="1:4" ht="16.5">
      <c r="A74" s="22">
        <v>0.3</v>
      </c>
      <c r="B74" s="22">
        <f t="shared" si="0"/>
        <v>1.1955062642471903</v>
      </c>
      <c r="C74" s="22">
        <f>$I$12+$I$13*A74-($I$12-$I$15)*EXP(-1*($I$14*A74)^$I$16)</f>
        <v>0.5376599273659473</v>
      </c>
      <c r="D74" s="22">
        <f>$H$12+$H$13*A74-($H$12-$H$15)*EXP(-1*($H$14*A74)^$H$16)</f>
        <v>0.4279607540742206</v>
      </c>
    </row>
    <row r="75" spans="1:4" ht="16.5">
      <c r="A75" s="22">
        <v>0.31</v>
      </c>
      <c r="B75" s="22">
        <f t="shared" si="0"/>
        <v>1.2114662642471905</v>
      </c>
      <c r="C75" s="22">
        <f>$I$12+$I$13*A75-($I$12-$I$15)*EXP(-1*($I$14*A75)^$I$16)</f>
        <v>0.5536199273659473</v>
      </c>
      <c r="D75" s="22">
        <f>$H$12+$H$13*A75-($H$12-$H$15)*EXP(-1*($H$14*A75)^$H$16)</f>
        <v>0.4439207540742206</v>
      </c>
    </row>
    <row r="76" spans="1:4" ht="16.5">
      <c r="A76" s="22">
        <v>0.32</v>
      </c>
      <c r="B76" s="22">
        <f aca="true" t="shared" si="1" ref="B76:B107">$D$12+$D$13*A76-($D$12-$D$15)*EXP(-1*($D$14*A76)^$D$16)</f>
        <v>1.2274262642471903</v>
      </c>
      <c r="C76" s="22">
        <f>$I$12+$I$13*A76-($I$12-$I$15)*EXP(-1*($I$14*A76)^$I$16)</f>
        <v>0.5695799273659473</v>
      </c>
      <c r="D76" s="22">
        <f>$H$12+$H$13*A76-($H$12-$H$15)*EXP(-1*($H$14*A76)^$H$16)</f>
        <v>0.4598807540742206</v>
      </c>
    </row>
    <row r="77" spans="1:4" ht="16.5">
      <c r="A77" s="22">
        <v>0.33</v>
      </c>
      <c r="B77" s="22">
        <f t="shared" si="1"/>
        <v>1.2433862642471905</v>
      </c>
      <c r="C77" s="22">
        <f>$I$12+$I$13*A77-($I$12-$I$15)*EXP(-1*($I$14*A77)^$I$16)</f>
        <v>0.5855399273659473</v>
      </c>
      <c r="D77" s="22">
        <f>$H$12+$H$13*A77-($H$12-$H$15)*EXP(-1*($H$14*A77)^$H$16)</f>
        <v>0.47584075407422055</v>
      </c>
    </row>
    <row r="78" spans="1:4" ht="16.5">
      <c r="A78" s="22">
        <v>0.34</v>
      </c>
      <c r="B78" s="22">
        <f t="shared" si="1"/>
        <v>1.2593462642471904</v>
      </c>
      <c r="C78" s="22">
        <f>$I$12+$I$13*A78-($I$12-$I$15)*EXP(-1*($I$14*A78)^$I$16)</f>
        <v>0.6014999273659474</v>
      </c>
      <c r="D78" s="22">
        <f>$H$12+$H$13*A78-($H$12-$H$15)*EXP(-1*($H$14*A78)^$H$16)</f>
        <v>0.49180075407422064</v>
      </c>
    </row>
    <row r="79" spans="1:4" ht="16.5">
      <c r="A79" s="22">
        <v>0.35</v>
      </c>
      <c r="B79" s="22">
        <f t="shared" si="1"/>
        <v>1.2753062642471904</v>
      </c>
      <c r="C79" s="22">
        <f>$I$12+$I$13*A79-($I$12-$I$15)*EXP(-1*($I$14*A79)^$I$16)</f>
        <v>0.6174599273659472</v>
      </c>
      <c r="D79" s="22">
        <f>$H$12+$H$13*A79-($H$12-$H$15)*EXP(-1*($H$14*A79)^$H$16)</f>
        <v>0.5077607540742205</v>
      </c>
    </row>
    <row r="80" spans="1:4" ht="16.5">
      <c r="A80" s="22">
        <v>0.36</v>
      </c>
      <c r="B80" s="22">
        <f t="shared" si="1"/>
        <v>1.2912662642471904</v>
      </c>
      <c r="C80" s="22">
        <f>$I$12+$I$13*A80-($I$12-$I$15)*EXP(-1*($I$14*A80)^$I$16)</f>
        <v>0.6334199273659473</v>
      </c>
      <c r="D80" s="22">
        <f>$H$12+$H$13*A80-($H$12-$H$15)*EXP(-1*($H$14*A80)^$H$16)</f>
        <v>0.5237207540742206</v>
      </c>
    </row>
    <row r="81" spans="1:4" ht="16.5">
      <c r="A81" s="22">
        <v>0.37</v>
      </c>
      <c r="B81" s="22">
        <f t="shared" si="1"/>
        <v>1.3072262642471904</v>
      </c>
      <c r="C81" s="22">
        <f>$I$12+$I$13*A81-($I$12-$I$15)*EXP(-1*($I$14*A81)^$I$16)</f>
        <v>0.6493799273659473</v>
      </c>
      <c r="D81" s="22">
        <f>$H$12+$H$13*A81-($H$12-$H$15)*EXP(-1*($H$14*A81)^$H$16)</f>
        <v>0.5396807540742206</v>
      </c>
    </row>
    <row r="82" spans="1:4" ht="16.5">
      <c r="A82" s="22">
        <v>0.38</v>
      </c>
      <c r="B82" s="22">
        <f t="shared" si="1"/>
        <v>1.3231862642471903</v>
      </c>
      <c r="C82" s="22">
        <f>$I$12+$I$13*A82-($I$12-$I$15)*EXP(-1*($I$14*A82)^$I$16)</f>
        <v>0.6653399273659473</v>
      </c>
      <c r="D82" s="22">
        <f>$H$12+$H$13*A82-($H$12-$H$15)*EXP(-1*($H$14*A82)^$H$16)</f>
        <v>0.5556407540742205</v>
      </c>
    </row>
    <row r="83" spans="1:4" ht="16.5">
      <c r="A83" s="22">
        <v>0.39</v>
      </c>
      <c r="B83" s="22">
        <f t="shared" si="1"/>
        <v>1.3391462642471903</v>
      </c>
      <c r="C83" s="22">
        <f>$I$12+$I$13*A83-($I$12-$I$15)*EXP(-1*($I$14*A83)^$I$16)</f>
        <v>0.6812999273659474</v>
      </c>
      <c r="D83" s="22">
        <f>$H$12+$H$13*A83-($H$12-$H$15)*EXP(-1*($H$14*A83)^$H$16)</f>
        <v>0.5716007540742206</v>
      </c>
    </row>
    <row r="84" spans="1:4" ht="16.5">
      <c r="A84" s="22">
        <v>0.4</v>
      </c>
      <c r="B84" s="22">
        <f t="shared" si="1"/>
        <v>1.3551062642471905</v>
      </c>
      <c r="C84" s="22">
        <f>$I$12+$I$13*A84-($I$12-$I$15)*EXP(-1*($I$14*A84)^$I$16)</f>
        <v>0.6972599273659473</v>
      </c>
      <c r="D84" s="22">
        <f>$H$12+$H$13*A84-($H$12-$H$15)*EXP(-1*($H$14*A84)^$H$16)</f>
        <v>0.5875607540742206</v>
      </c>
    </row>
    <row r="85" spans="1:4" ht="16.5">
      <c r="A85" s="22">
        <v>0.41</v>
      </c>
      <c r="B85" s="22">
        <f t="shared" si="1"/>
        <v>1.3710662642471902</v>
      </c>
      <c r="C85" s="22">
        <f>$I$12+$I$13*A85-($I$12-$I$15)*EXP(-1*($I$14*A85)^$I$16)</f>
        <v>0.7132199273659473</v>
      </c>
      <c r="D85" s="22">
        <f>$H$12+$H$13*A85-($H$12-$H$15)*EXP(-1*($H$14*A85)^$H$16)</f>
        <v>0.6035207540742206</v>
      </c>
    </row>
    <row r="86" spans="1:4" ht="16.5">
      <c r="A86" s="22">
        <v>0.42</v>
      </c>
      <c r="B86" s="22">
        <f t="shared" si="1"/>
        <v>1.3870262642471904</v>
      </c>
      <c r="C86" s="22">
        <f>$I$12+$I$13*A86-($I$12-$I$15)*EXP(-1*($I$14*A86)^$I$16)</f>
        <v>0.7291799273659473</v>
      </c>
      <c r="D86" s="22">
        <f>$H$12+$H$13*A86-($H$12-$H$15)*EXP(-1*($H$14*A86)^$H$16)</f>
        <v>0.6194807540742205</v>
      </c>
    </row>
    <row r="87" spans="1:4" ht="16.5">
      <c r="A87" s="22">
        <v>0.43</v>
      </c>
      <c r="B87" s="22">
        <f t="shared" si="1"/>
        <v>1.4029862642471902</v>
      </c>
      <c r="C87" s="22">
        <f>$I$12+$I$13*A87-($I$12-$I$15)*EXP(-1*($I$14*A87)^$I$16)</f>
        <v>0.7451399273659473</v>
      </c>
      <c r="D87" s="22">
        <f>$H$12+$H$13*A87-($H$12-$H$15)*EXP(-1*($H$14*A87)^$H$16)</f>
        <v>0.6354407540742205</v>
      </c>
    </row>
    <row r="88" spans="1:4" ht="16.5">
      <c r="A88" s="22">
        <v>0.44</v>
      </c>
      <c r="B88" s="22">
        <f t="shared" si="1"/>
        <v>1.4189462642471904</v>
      </c>
      <c r="C88" s="22">
        <f>$I$12+$I$13*A88-($I$12-$I$15)*EXP(-1*($I$14*A88)^$I$16)</f>
        <v>0.7610999273659473</v>
      </c>
      <c r="D88" s="22">
        <f>$H$12+$H$13*A88-($H$12-$H$15)*EXP(-1*($H$14*A88)^$H$16)</f>
        <v>0.6514007540742206</v>
      </c>
    </row>
    <row r="89" spans="1:4" ht="16.5">
      <c r="A89" s="22">
        <v>0.45</v>
      </c>
      <c r="B89" s="22">
        <f t="shared" si="1"/>
        <v>1.4349062642471904</v>
      </c>
      <c r="C89" s="22">
        <f>$I$12+$I$13*A89-($I$12-$I$15)*EXP(-1*($I$14*A89)^$I$16)</f>
        <v>0.7770599273659473</v>
      </c>
      <c r="D89" s="22">
        <f>$H$12+$H$13*A89-($H$12-$H$15)*EXP(-1*($H$14*A89)^$H$16)</f>
        <v>0.6673607540742206</v>
      </c>
    </row>
    <row r="90" spans="1:4" ht="16.5">
      <c r="A90" s="22">
        <v>0.46</v>
      </c>
      <c r="B90" s="22">
        <f t="shared" si="1"/>
        <v>1.4508662642471903</v>
      </c>
      <c r="C90" s="22">
        <f>$I$12+$I$13*A90-($I$12-$I$15)*EXP(-1*($I$14*A90)^$I$16)</f>
        <v>0.7930199273659473</v>
      </c>
      <c r="D90" s="22">
        <f>$H$12+$H$13*A90-($H$12-$H$15)*EXP(-1*($H$14*A90)^$H$16)</f>
        <v>0.6833207540742205</v>
      </c>
    </row>
    <row r="91" spans="1:4" ht="16.5">
      <c r="A91" s="22">
        <v>0.47</v>
      </c>
      <c r="B91" s="22">
        <f t="shared" si="1"/>
        <v>1.4668262642471903</v>
      </c>
      <c r="C91" s="22">
        <f>$I$12+$I$13*A91-($I$12-$I$15)*EXP(-1*($I$14*A91)^$I$16)</f>
        <v>0.8089799273659473</v>
      </c>
      <c r="D91" s="22">
        <f>$H$12+$H$13*A91-($H$12-$H$15)*EXP(-1*($H$14*A91)^$H$16)</f>
        <v>0.6992807540742205</v>
      </c>
    </row>
    <row r="92" spans="1:4" ht="16.5">
      <c r="A92" s="22">
        <v>0.48</v>
      </c>
      <c r="B92" s="22">
        <f t="shared" si="1"/>
        <v>1.4827862642471903</v>
      </c>
      <c r="C92" s="22">
        <f>$I$12+$I$13*A92-($I$12-$I$15)*EXP(-1*($I$14*A92)^$I$16)</f>
        <v>0.8249399273659472</v>
      </c>
      <c r="D92" s="22">
        <f>$H$12+$H$13*A92-($H$12-$H$15)*EXP(-1*($H$14*A92)^$H$16)</f>
        <v>0.7152407540742205</v>
      </c>
    </row>
    <row r="93" spans="1:4" ht="16.5">
      <c r="A93" s="22">
        <v>0.49</v>
      </c>
      <c r="B93" s="22">
        <f t="shared" si="1"/>
        <v>1.4987462642471905</v>
      </c>
      <c r="C93" s="22">
        <f>$I$12+$I$13*A93-($I$12-$I$15)*EXP(-1*($I$14*A93)^$I$16)</f>
        <v>0.8408999273659473</v>
      </c>
      <c r="D93" s="22">
        <f>$H$12+$H$13*A93-($H$12-$H$15)*EXP(-1*($H$14*A93)^$H$16)</f>
        <v>0.7312007540742206</v>
      </c>
    </row>
    <row r="94" spans="1:4" ht="16.5">
      <c r="A94" s="22">
        <v>0.5</v>
      </c>
      <c r="B94" s="22">
        <f t="shared" si="1"/>
        <v>1.5147062642471902</v>
      </c>
      <c r="C94" s="22">
        <f>$I$12+$I$13*A94-($I$12-$I$15)*EXP(-1*($I$14*A94)^$I$16)</f>
        <v>0.8568599273659473</v>
      </c>
      <c r="D94" s="22">
        <f>$H$12+$H$13*A94-($H$12-$H$15)*EXP(-1*($H$14*A94)^$H$16)</f>
        <v>0.7471607540742206</v>
      </c>
    </row>
    <row r="95" spans="1:4" ht="16.5">
      <c r="A95" s="22">
        <v>0.51</v>
      </c>
      <c r="B95" s="22">
        <f t="shared" si="1"/>
        <v>1.5306662642471904</v>
      </c>
      <c r="C95" s="22">
        <f>$I$12+$I$13*A95-($I$12-$I$15)*EXP(-1*($I$14*A95)^$I$16)</f>
        <v>0.8728199273659473</v>
      </c>
      <c r="D95" s="22">
        <f>$H$12+$H$13*A95-($H$12-$H$15)*EXP(-1*($H$14*A95)^$H$16)</f>
        <v>0.7631207540742205</v>
      </c>
    </row>
    <row r="96" spans="1:4" ht="16.5">
      <c r="A96" s="22">
        <v>0.52</v>
      </c>
      <c r="B96" s="22">
        <f t="shared" si="1"/>
        <v>1.5466262642471904</v>
      </c>
      <c r="C96" s="22">
        <f>$I$12+$I$13*A96-($I$12-$I$15)*EXP(-1*($I$14*A96)^$I$16)</f>
        <v>0.8887799273659474</v>
      </c>
      <c r="D96" s="22">
        <f>$H$12+$H$13*A96-($H$12-$H$15)*EXP(-1*($H$14*A96)^$H$16)</f>
        <v>0.7790807540742206</v>
      </c>
    </row>
    <row r="97" spans="1:4" ht="16.5">
      <c r="A97" s="22">
        <v>0.53</v>
      </c>
      <c r="B97" s="22">
        <f t="shared" si="1"/>
        <v>1.5625862642471904</v>
      </c>
      <c r="C97" s="22">
        <f>$I$12+$I$13*A97-($I$12-$I$15)*EXP(-1*($I$14*A97)^$I$16)</f>
        <v>0.9047399273659473</v>
      </c>
      <c r="D97" s="22">
        <f>$H$12+$H$13*A97-($H$12-$H$15)*EXP(-1*($H$14*A97)^$H$16)</f>
        <v>0.7950407540742206</v>
      </c>
    </row>
    <row r="98" spans="1:4" ht="16.5">
      <c r="A98" s="22">
        <v>0.54</v>
      </c>
      <c r="B98" s="22">
        <f t="shared" si="1"/>
        <v>1.5785462642471904</v>
      </c>
      <c r="C98" s="22">
        <f>$I$12+$I$13*A98-($I$12-$I$15)*EXP(-1*($I$14*A98)^$I$16)</f>
        <v>0.9206999273659473</v>
      </c>
      <c r="D98" s="22">
        <f>$H$12+$H$13*A98-($H$12-$H$15)*EXP(-1*($H$14*A98)^$H$16)</f>
        <v>0.8110007540742206</v>
      </c>
    </row>
    <row r="99" spans="1:4" ht="16.5">
      <c r="A99" s="22">
        <v>0.55</v>
      </c>
      <c r="B99" s="22">
        <f t="shared" si="1"/>
        <v>1.5945062642471903</v>
      </c>
      <c r="C99" s="22">
        <f>$I$12+$I$13*A99-($I$12-$I$15)*EXP(-1*($I$14*A99)^$I$16)</f>
        <v>0.9366599273659474</v>
      </c>
      <c r="D99" s="22">
        <f>$H$12+$H$13*A99-($H$12-$H$15)*EXP(-1*($H$14*A99)^$H$16)</f>
        <v>0.8269607540742206</v>
      </c>
    </row>
    <row r="100" spans="1:4" ht="16.5">
      <c r="A100" s="22">
        <v>0.56</v>
      </c>
      <c r="B100" s="22">
        <f t="shared" si="1"/>
        <v>1.6104662642471905</v>
      </c>
      <c r="C100" s="22">
        <f>$I$12+$I$13*A100-($I$12-$I$15)*EXP(-1*($I$14*A100)^$I$16)</f>
        <v>0.9526199273659474</v>
      </c>
      <c r="D100" s="22">
        <f>$H$12+$H$13*A100-($H$12-$H$15)*EXP(-1*($H$14*A100)^$H$16)</f>
        <v>0.8429207540742206</v>
      </c>
    </row>
    <row r="101" spans="1:4" ht="16.5">
      <c r="A101" s="22">
        <v>0.57</v>
      </c>
      <c r="B101" s="22">
        <f t="shared" si="1"/>
        <v>1.6264262642471903</v>
      </c>
      <c r="C101" s="22">
        <f>$I$12+$I$13*A101-($I$12-$I$15)*EXP(-1*($I$14*A101)^$I$16)</f>
        <v>0.9685799273659472</v>
      </c>
      <c r="D101" s="22">
        <f>$H$12+$H$13*A101-($H$12-$H$15)*EXP(-1*($H$14*A101)^$H$16)</f>
        <v>0.8588807540742205</v>
      </c>
    </row>
    <row r="102" spans="1:4" ht="16.5">
      <c r="A102" s="22">
        <v>0.58</v>
      </c>
      <c r="B102" s="22">
        <f t="shared" si="1"/>
        <v>1.6423862642471903</v>
      </c>
      <c r="C102" s="22">
        <f>$I$12+$I$13*A102-($I$12-$I$15)*EXP(-1*($I$14*A102)^$I$16)</f>
        <v>0.9845399273659472</v>
      </c>
      <c r="D102" s="22">
        <f>$H$12+$H$13*A102-($H$12-$H$15)*EXP(-1*($H$14*A102)^$H$16)</f>
        <v>0.8748407540742205</v>
      </c>
    </row>
    <row r="103" spans="1:4" ht="16.5">
      <c r="A103" s="22">
        <v>0.59</v>
      </c>
      <c r="B103" s="22">
        <f t="shared" si="1"/>
        <v>1.6583462642471902</v>
      </c>
      <c r="C103" s="22">
        <f>$I$12+$I$13*A103-($I$12-$I$15)*EXP(-1*($I$14*A103)^$I$16)</f>
        <v>1.0004999273659472</v>
      </c>
      <c r="D103" s="22">
        <f>$H$12+$H$13*A103-($H$12-$H$15)*EXP(-1*($H$14*A103)^$H$16)</f>
        <v>0.8908007540742205</v>
      </c>
    </row>
    <row r="104" spans="1:4" ht="16.5">
      <c r="A104" s="22">
        <v>0.6</v>
      </c>
      <c r="B104" s="22">
        <f t="shared" si="1"/>
        <v>1.6743062642471904</v>
      </c>
      <c r="C104" s="22">
        <f>$I$12+$I$13*A104-($I$12-$I$15)*EXP(-1*($I$14*A104)^$I$16)</f>
        <v>1.0164599273659474</v>
      </c>
      <c r="D104" s="22">
        <f>$H$12+$H$13*A104-($H$12-$H$15)*EXP(-1*($H$14*A104)^$H$16)</f>
        <v>0.9067607540742205</v>
      </c>
    </row>
    <row r="105" spans="1:4" ht="16.5">
      <c r="A105" s="22">
        <v>0.61</v>
      </c>
      <c r="B105" s="22">
        <f t="shared" si="1"/>
        <v>1.6902662642471902</v>
      </c>
      <c r="C105" s="22">
        <f>$I$12+$I$13*A105-($I$12-$I$15)*EXP(-1*($I$14*A105)^$I$16)</f>
        <v>1.0324199273659471</v>
      </c>
      <c r="D105" s="22">
        <f>$H$12+$H$13*A105-($H$12-$H$15)*EXP(-1*($H$14*A105)^$H$16)</f>
        <v>0.9227207540742205</v>
      </c>
    </row>
    <row r="106" spans="1:4" ht="16.5">
      <c r="A106" s="22">
        <v>0.62</v>
      </c>
      <c r="B106" s="22">
        <f t="shared" si="1"/>
        <v>1.7062262642471904</v>
      </c>
      <c r="C106" s="22">
        <f>$I$12+$I$13*A106-($I$12-$I$15)*EXP(-1*($I$14*A106)^$I$16)</f>
        <v>1.0483799273659473</v>
      </c>
      <c r="D106" s="22">
        <f>$H$12+$H$13*A106-($H$12-$H$15)*EXP(-1*($H$14*A106)^$H$16)</f>
        <v>0.9386807540742206</v>
      </c>
    </row>
    <row r="107" spans="1:4" ht="16.5">
      <c r="A107" s="22">
        <v>0.63</v>
      </c>
      <c r="B107" s="22">
        <f t="shared" si="1"/>
        <v>1.7221862642471903</v>
      </c>
      <c r="C107" s="22">
        <f>$I$12+$I$13*A107-($I$12-$I$15)*EXP(-1*($I$14*A107)^$I$16)</f>
        <v>1.0643399273659473</v>
      </c>
      <c r="D107" s="22">
        <f>$H$12+$H$13*A107-($H$12-$H$15)*EXP(-1*($H$14*A107)^$H$16)</f>
        <v>0.9546407540742206</v>
      </c>
    </row>
    <row r="108" spans="1:4" ht="16.5">
      <c r="A108" s="22">
        <v>0.64</v>
      </c>
      <c r="B108" s="22">
        <f aca="true" t="shared" si="2" ref="B108:B139">$D$12+$D$13*A108-($D$12-$D$15)*EXP(-1*($D$14*A108)^$D$16)</f>
        <v>1.7381462642471903</v>
      </c>
      <c r="C108" s="22">
        <f>$I$12+$I$13*A108-($I$12-$I$15)*EXP(-1*($I$14*A108)^$I$16)</f>
        <v>1.0802999273659473</v>
      </c>
      <c r="D108" s="22">
        <f>$H$12+$H$13*A108-($H$12-$H$15)*EXP(-1*($H$14*A108)^$H$16)</f>
        <v>0.9706007540742205</v>
      </c>
    </row>
    <row r="109" spans="1:4" ht="16.5">
      <c r="A109" s="22">
        <v>0.65</v>
      </c>
      <c r="B109" s="22">
        <f t="shared" si="2"/>
        <v>1.7541062642471903</v>
      </c>
      <c r="C109" s="22">
        <f>$I$12+$I$13*A109-($I$12-$I$15)*EXP(-1*($I$14*A109)^$I$16)</f>
        <v>1.0962599273659472</v>
      </c>
      <c r="D109" s="22">
        <f>$H$12+$H$13*A109-($H$12-$H$15)*EXP(-1*($H$14*A109)^$H$16)</f>
        <v>0.9865607540742205</v>
      </c>
    </row>
    <row r="110" spans="1:4" ht="16.5">
      <c r="A110" s="22">
        <v>0.66</v>
      </c>
      <c r="B110" s="22">
        <f t="shared" si="2"/>
        <v>1.7700662642471903</v>
      </c>
      <c r="C110" s="22">
        <f>$I$12+$I$13*A110-($I$12-$I$15)*EXP(-1*($I$14*A110)^$I$16)</f>
        <v>1.1122199273659472</v>
      </c>
      <c r="D110" s="22">
        <f>$H$12+$H$13*A110-($H$12-$H$15)*EXP(-1*($H$14*A110)^$H$16)</f>
        <v>1.0025207540742205</v>
      </c>
    </row>
    <row r="111" spans="1:4" ht="16.5">
      <c r="A111" s="22">
        <v>0.67</v>
      </c>
      <c r="B111" s="22">
        <f t="shared" si="2"/>
        <v>1.7860262642471905</v>
      </c>
      <c r="C111" s="22">
        <f>$I$12+$I$13*A111-($I$12-$I$15)*EXP(-1*($I$14*A111)^$I$16)</f>
        <v>1.1281799273659474</v>
      </c>
      <c r="D111" s="22">
        <f>$H$12+$H$13*A111-($H$12-$H$15)*EXP(-1*($H$14*A111)^$H$16)</f>
        <v>1.0184807540742207</v>
      </c>
    </row>
    <row r="112" spans="1:4" ht="16.5">
      <c r="A112" s="22">
        <v>0.68</v>
      </c>
      <c r="B112" s="22">
        <f t="shared" si="2"/>
        <v>1.8019862642471904</v>
      </c>
      <c r="C112" s="22">
        <f>$I$12+$I$13*A112-($I$12-$I$15)*EXP(-1*($I$14*A112)^$I$16)</f>
        <v>1.1441399273659474</v>
      </c>
      <c r="D112" s="22">
        <f>$H$12+$H$13*A112-($H$12-$H$15)*EXP(-1*($H$14*A112)^$H$16)</f>
        <v>1.0344407540742206</v>
      </c>
    </row>
    <row r="113" spans="1:4" ht="16.5">
      <c r="A113" s="22">
        <v>0.69</v>
      </c>
      <c r="B113" s="22">
        <f t="shared" si="2"/>
        <v>1.8179462642471902</v>
      </c>
      <c r="C113" s="22">
        <f>$I$12+$I$13*A113-($I$12-$I$15)*EXP(-1*($I$14*A113)^$I$16)</f>
        <v>1.1600999273659471</v>
      </c>
      <c r="D113" s="22">
        <f>$H$12+$H$13*A113-($H$12-$H$15)*EXP(-1*($H$14*A113)^$H$16)</f>
        <v>1.0504007540742204</v>
      </c>
    </row>
    <row r="114" spans="1:4" ht="16.5">
      <c r="A114" s="22">
        <v>0.7</v>
      </c>
      <c r="B114" s="22">
        <f t="shared" si="2"/>
        <v>1.8339062642471902</v>
      </c>
      <c r="C114" s="22">
        <f>$I$12+$I$13*A114-($I$12-$I$15)*EXP(-1*($I$14*A114)^$I$16)</f>
        <v>1.176059927365947</v>
      </c>
      <c r="D114" s="22">
        <f>$H$12+$H$13*A114-($H$12-$H$15)*EXP(-1*($H$14*A114)^$H$16)</f>
        <v>1.0663607540742204</v>
      </c>
    </row>
    <row r="115" spans="1:4" ht="16.5">
      <c r="A115" s="22">
        <v>0.71</v>
      </c>
      <c r="B115" s="22">
        <f t="shared" si="2"/>
        <v>1.8498662642471904</v>
      </c>
      <c r="C115" s="22">
        <f>$I$12+$I$13*A115-($I$12-$I$15)*EXP(-1*($I$14*A115)^$I$16)</f>
        <v>1.1920199273659473</v>
      </c>
      <c r="D115" s="22">
        <f>$H$12+$H$13*A115-($H$12-$H$15)*EXP(-1*($H$14*A115)^$H$16)</f>
        <v>1.0823207540742206</v>
      </c>
    </row>
    <row r="116" spans="1:4" ht="16.5">
      <c r="A116" s="22">
        <v>0.72</v>
      </c>
      <c r="B116" s="22">
        <f t="shared" si="2"/>
        <v>1.8658262642471903</v>
      </c>
      <c r="C116" s="22">
        <f>$I$12+$I$13*A116-($I$12-$I$15)*EXP(-1*($I$14*A116)^$I$16)</f>
        <v>1.2079799273659473</v>
      </c>
      <c r="D116" s="22">
        <f>$H$12+$H$13*A116-($H$12-$H$15)*EXP(-1*($H$14*A116)^$H$16)</f>
        <v>1.0982807540742205</v>
      </c>
    </row>
    <row r="117" spans="1:4" ht="16.5">
      <c r="A117" s="22">
        <v>0.73</v>
      </c>
      <c r="B117" s="22">
        <f t="shared" si="2"/>
        <v>1.8817862642471903</v>
      </c>
      <c r="C117" s="22">
        <f>$I$12+$I$13*A117-($I$12-$I$15)*EXP(-1*($I$14*A117)^$I$16)</f>
        <v>1.2239399273659473</v>
      </c>
      <c r="D117" s="22">
        <f>$H$12+$H$13*A117-($H$12-$H$15)*EXP(-1*($H$14*A117)^$H$16)</f>
        <v>1.1142407540742205</v>
      </c>
    </row>
    <row r="118" spans="1:4" ht="16.5">
      <c r="A118" s="22">
        <v>0.74</v>
      </c>
      <c r="B118" s="22">
        <f t="shared" si="2"/>
        <v>1.8977462642471903</v>
      </c>
      <c r="C118" s="22">
        <f>$I$12+$I$13*A118-($I$12-$I$15)*EXP(-1*($I$14*A118)^$I$16)</f>
        <v>1.2398999273659472</v>
      </c>
      <c r="D118" s="22">
        <f>$H$12+$H$13*A118-($H$12-$H$15)*EXP(-1*($H$14*A118)^$H$16)</f>
        <v>1.1302007540742205</v>
      </c>
    </row>
    <row r="119" spans="1:4" ht="16.5">
      <c r="A119" s="22">
        <v>0.75</v>
      </c>
      <c r="B119" s="22">
        <f t="shared" si="2"/>
        <v>1.9137062642471903</v>
      </c>
      <c r="C119" s="22">
        <f>$I$12+$I$13*A119-($I$12-$I$15)*EXP(-1*($I$14*A119)^$I$16)</f>
        <v>1.2558599273659472</v>
      </c>
      <c r="D119" s="22">
        <f>$H$12+$H$13*A119-($H$12-$H$15)*EXP(-1*($H$14*A119)^$H$16)</f>
        <v>1.1461607540742205</v>
      </c>
    </row>
    <row r="120" spans="1:4" ht="16.5">
      <c r="A120" s="22">
        <v>0.76</v>
      </c>
      <c r="B120" s="22">
        <f t="shared" si="2"/>
        <v>1.9296662642471902</v>
      </c>
      <c r="C120" s="22">
        <f>$I$12+$I$13*A120-($I$12-$I$15)*EXP(-1*($I$14*A120)^$I$16)</f>
        <v>1.2718199273659472</v>
      </c>
      <c r="D120" s="22">
        <f>$H$12+$H$13*A120-($H$12-$H$15)*EXP(-1*($H$14*A120)^$H$16)</f>
        <v>1.1621207540742204</v>
      </c>
    </row>
    <row r="121" spans="1:4" ht="16.5">
      <c r="A121" s="22">
        <v>0.77</v>
      </c>
      <c r="B121" s="22">
        <f t="shared" si="2"/>
        <v>1.9456262642471904</v>
      </c>
      <c r="C121" s="22">
        <f>$I$12+$I$13*A121-($I$12-$I$15)*EXP(-1*($I$14*A121)^$I$16)</f>
        <v>1.2877799273659474</v>
      </c>
      <c r="D121" s="22">
        <f>$H$12+$H$13*A121-($H$12-$H$15)*EXP(-1*($H$14*A121)^$H$16)</f>
        <v>1.1780807540742206</v>
      </c>
    </row>
    <row r="122" spans="1:4" ht="16.5">
      <c r="A122" s="22">
        <v>0.78</v>
      </c>
      <c r="B122" s="22">
        <f t="shared" si="2"/>
        <v>1.9615862642471904</v>
      </c>
      <c r="C122" s="22">
        <f>$I$12+$I$13*A122-($I$12-$I$15)*EXP(-1*($I$14*A122)^$I$16)</f>
        <v>1.3037399273659473</v>
      </c>
      <c r="D122" s="22">
        <f>$H$12+$H$13*A122-($H$12-$H$15)*EXP(-1*($H$14*A122)^$H$16)</f>
        <v>1.1940407540742206</v>
      </c>
    </row>
    <row r="123" spans="1:4" ht="16.5">
      <c r="A123" s="22">
        <v>0.79</v>
      </c>
      <c r="B123" s="22">
        <f t="shared" si="2"/>
        <v>1.9775462642471904</v>
      </c>
      <c r="C123" s="22">
        <f>$I$12+$I$13*A123-($I$12-$I$15)*EXP(-1*($I$14*A123)^$I$16)</f>
        <v>1.3196999273659473</v>
      </c>
      <c r="D123" s="22">
        <f>$H$12+$H$13*A123-($H$12-$H$15)*EXP(-1*($H$14*A123)^$H$16)</f>
        <v>1.2100007540742206</v>
      </c>
    </row>
    <row r="124" spans="1:4" ht="16.5">
      <c r="A124" s="22">
        <v>0.8</v>
      </c>
      <c r="B124" s="22">
        <f t="shared" si="2"/>
        <v>1.9935062642471904</v>
      </c>
      <c r="C124" s="22">
        <f>$I$12+$I$13*A124-($I$12-$I$15)*EXP(-1*($I$14*A124)^$I$16)</f>
        <v>1.3356599273659473</v>
      </c>
      <c r="D124" s="22">
        <f>$H$12+$H$13*A124-($H$12-$H$15)*EXP(-1*($H$14*A124)^$H$16)</f>
        <v>1.2259607540742206</v>
      </c>
    </row>
    <row r="125" spans="1:4" ht="16.5">
      <c r="A125" s="22">
        <v>0.81</v>
      </c>
      <c r="B125" s="22">
        <f t="shared" si="2"/>
        <v>2.00946626424719</v>
      </c>
      <c r="C125" s="22">
        <f>$I$12+$I$13*A125-($I$12-$I$15)*EXP(-1*($I$14*A125)^$I$16)</f>
        <v>1.3516199273659473</v>
      </c>
      <c r="D125" s="22">
        <f>$H$12+$H$13*A125-($H$12-$H$15)*EXP(-1*($H$14*A125)^$H$16)</f>
        <v>1.2419207540742205</v>
      </c>
    </row>
    <row r="126" spans="1:4" ht="16.5">
      <c r="A126" s="22">
        <v>0.82</v>
      </c>
      <c r="B126" s="22">
        <f t="shared" si="2"/>
        <v>2.0254262642471903</v>
      </c>
      <c r="C126" s="22">
        <f>$I$12+$I$13*A126-($I$12-$I$15)*EXP(-1*($I$14*A126)^$I$16)</f>
        <v>1.3675799273659472</v>
      </c>
      <c r="D126" s="22">
        <f>$H$12+$H$13*A126-($H$12-$H$15)*EXP(-1*($H$14*A126)^$H$16)</f>
        <v>1.2578807540742205</v>
      </c>
    </row>
    <row r="127" spans="1:4" ht="16.5">
      <c r="A127" s="22">
        <v>0.83</v>
      </c>
      <c r="B127" s="22">
        <f t="shared" si="2"/>
        <v>2.0413862642471905</v>
      </c>
      <c r="C127" s="22">
        <f>$I$12+$I$13*A127-($I$12-$I$15)*EXP(-1*($I$14*A127)^$I$16)</f>
        <v>1.3835399273659472</v>
      </c>
      <c r="D127" s="22">
        <f>$H$12+$H$13*A127-($H$12-$H$15)*EXP(-1*($H$14*A127)^$H$16)</f>
        <v>1.2738407540742205</v>
      </c>
    </row>
    <row r="128" spans="1:4" ht="16.5">
      <c r="A128" s="22">
        <v>0.84</v>
      </c>
      <c r="B128" s="22">
        <f t="shared" si="2"/>
        <v>2.0573462642471902</v>
      </c>
      <c r="C128" s="22">
        <f>$I$12+$I$13*A128-($I$12-$I$15)*EXP(-1*($I$14*A128)^$I$16)</f>
        <v>1.3994999273659472</v>
      </c>
      <c r="D128" s="22">
        <f>$H$12+$H$13*A128-($H$12-$H$15)*EXP(-1*($H$14*A128)^$H$16)</f>
        <v>1.2898007540742205</v>
      </c>
    </row>
    <row r="129" spans="1:4" ht="16.5">
      <c r="A129" s="22">
        <v>0.85</v>
      </c>
      <c r="B129" s="22">
        <f t="shared" si="2"/>
        <v>2.07330626424719</v>
      </c>
      <c r="C129" s="22">
        <f>$I$12+$I$13*A129-($I$12-$I$15)*EXP(-1*($I$14*A129)^$I$16)</f>
        <v>1.4154599273659472</v>
      </c>
      <c r="D129" s="22">
        <f>$H$12+$H$13*A129-($H$12-$H$15)*EXP(-1*($H$14*A129)^$H$16)</f>
        <v>1.3057607540742204</v>
      </c>
    </row>
    <row r="130" spans="1:4" ht="16.5">
      <c r="A130" s="22">
        <v>0.86</v>
      </c>
      <c r="B130" s="22">
        <f t="shared" si="2"/>
        <v>2.08926626424719</v>
      </c>
      <c r="C130" s="22">
        <f>$I$12+$I$13*A130-($I$12-$I$15)*EXP(-1*($I$14*A130)^$I$16)</f>
        <v>1.4314199273659471</v>
      </c>
      <c r="D130" s="22">
        <f>$H$12+$H$13*A130-($H$12-$H$15)*EXP(-1*($H$14*A130)^$H$16)</f>
        <v>1.3217207540742204</v>
      </c>
    </row>
    <row r="131" spans="1:4" ht="16.5">
      <c r="A131" s="22">
        <v>0.87</v>
      </c>
      <c r="B131" s="22">
        <f t="shared" si="2"/>
        <v>2.1052262642471904</v>
      </c>
      <c r="C131" s="22">
        <f>$I$12+$I$13*A131-($I$12-$I$15)*EXP(-1*($I$14*A131)^$I$16)</f>
        <v>1.4473799273659473</v>
      </c>
      <c r="D131" s="22">
        <f>$H$12+$H$13*A131-($H$12-$H$15)*EXP(-1*($H$14*A131)^$H$16)</f>
        <v>1.3376807540742206</v>
      </c>
    </row>
    <row r="132" spans="1:4" ht="16.5">
      <c r="A132" s="22">
        <v>0.88</v>
      </c>
      <c r="B132" s="22">
        <f t="shared" si="2"/>
        <v>2.12118626424719</v>
      </c>
      <c r="C132" s="22">
        <f>$I$12+$I$13*A132-($I$12-$I$15)*EXP(-1*($I$14*A132)^$I$16)</f>
        <v>1.4633399273659473</v>
      </c>
      <c r="D132" s="22">
        <f>$H$12+$H$13*A132-($H$12-$H$15)*EXP(-1*($H$14*A132)^$H$16)</f>
        <v>1.3536407540742206</v>
      </c>
    </row>
    <row r="133" spans="1:4" ht="16.5">
      <c r="A133" s="22">
        <v>0.89</v>
      </c>
      <c r="B133" s="22">
        <f t="shared" si="2"/>
        <v>2.1371462642471903</v>
      </c>
      <c r="C133" s="22">
        <f>$I$12+$I$13*A133-($I$12-$I$15)*EXP(-1*($I$14*A133)^$I$16)</f>
        <v>1.4792999273659473</v>
      </c>
      <c r="D133" s="22">
        <f>$H$12+$H$13*A133-($H$12-$H$15)*EXP(-1*($H$14*A133)^$H$16)</f>
        <v>1.3696007540742205</v>
      </c>
    </row>
    <row r="134" spans="1:4" ht="16.5">
      <c r="A134" s="22">
        <v>0.9</v>
      </c>
      <c r="B134" s="22">
        <f t="shared" si="2"/>
        <v>2.1531062642471905</v>
      </c>
      <c r="C134" s="22">
        <f>$I$12+$I$13*A134-($I$12-$I$15)*EXP(-1*($I$14*A134)^$I$16)</f>
        <v>1.4952599273659473</v>
      </c>
      <c r="D134" s="22">
        <f>$H$12+$H$13*A134-($H$12-$H$15)*EXP(-1*($H$14*A134)^$H$16)</f>
        <v>1.3855607540742205</v>
      </c>
    </row>
    <row r="135" spans="1:4" ht="16.5">
      <c r="A135" s="22">
        <v>0.91</v>
      </c>
      <c r="B135" s="22">
        <f t="shared" si="2"/>
        <v>2.1690662642471903</v>
      </c>
      <c r="C135" s="22">
        <f>$I$12+$I$13*A135-($I$12-$I$15)*EXP(-1*($I$14*A135)^$I$16)</f>
        <v>1.5112199273659472</v>
      </c>
      <c r="D135" s="22">
        <f>$H$12+$H$13*A135-($H$12-$H$15)*EXP(-1*($H$14*A135)^$H$16)</f>
        <v>1.4015207540742205</v>
      </c>
    </row>
    <row r="136" spans="1:4" ht="16.5">
      <c r="A136" s="22">
        <v>0.92</v>
      </c>
      <c r="B136" s="22">
        <f t="shared" si="2"/>
        <v>2.18502626424719</v>
      </c>
      <c r="C136" s="22">
        <f>$I$12+$I$13*A136-($I$12-$I$15)*EXP(-1*($I$14*A136)^$I$16)</f>
        <v>1.5271799273659472</v>
      </c>
      <c r="D136" s="22">
        <f>$H$12+$H$13*A136-($H$12-$H$15)*EXP(-1*($H$14*A136)^$H$16)</f>
        <v>1.4174807540742205</v>
      </c>
    </row>
    <row r="137" spans="1:4" ht="16.5">
      <c r="A137" s="22">
        <v>0.93</v>
      </c>
      <c r="B137" s="22">
        <f t="shared" si="2"/>
        <v>2.2009862642471907</v>
      </c>
      <c r="C137" s="22">
        <f>$I$12+$I$13*A137-($I$12-$I$15)*EXP(-1*($I$14*A137)^$I$16)</f>
        <v>1.5431399273659474</v>
      </c>
      <c r="D137" s="22">
        <f>$H$12+$H$13*A137-($H$12-$H$15)*EXP(-1*($H$14*A137)^$H$16)</f>
        <v>1.4334407540742207</v>
      </c>
    </row>
    <row r="138" spans="1:4" ht="16.5">
      <c r="A138" s="22">
        <v>0.94</v>
      </c>
      <c r="B138" s="22">
        <f t="shared" si="2"/>
        <v>2.2169462642471904</v>
      </c>
      <c r="C138" s="22">
        <f>$I$12+$I$13*A138-($I$12-$I$15)*EXP(-1*($I$14*A138)^$I$16)</f>
        <v>1.5590999273659472</v>
      </c>
      <c r="D138" s="22">
        <f>$H$12+$H$13*A138-($H$12-$H$15)*EXP(-1*($H$14*A138)^$H$16)</f>
        <v>1.4494007540742204</v>
      </c>
    </row>
    <row r="139" spans="1:4" ht="16.5">
      <c r="A139" s="22">
        <v>0.95</v>
      </c>
      <c r="B139" s="22">
        <f t="shared" si="2"/>
        <v>2.23290626424719</v>
      </c>
      <c r="C139" s="22">
        <f>$I$12+$I$13*A139-($I$12-$I$15)*EXP(-1*($I$14*A139)^$I$16)</f>
        <v>1.5750599273659471</v>
      </c>
      <c r="D139" s="22">
        <f>$H$12+$H$13*A139-($H$12-$H$15)*EXP(-1*($H$14*A139)^$H$16)</f>
        <v>1.4653607540742204</v>
      </c>
    </row>
    <row r="140" spans="1:4" ht="16.5">
      <c r="A140" s="22">
        <v>0.96</v>
      </c>
      <c r="B140" s="22">
        <f>$D$12+$D$13*A140-($D$12-$D$15)*EXP(-1*($D$14*A140)^$D$16)</f>
        <v>2.24886626424719</v>
      </c>
      <c r="C140" s="22">
        <f>$I$12+$I$13*A140-($I$12-$I$15)*EXP(-1*($I$14*A140)^$I$16)</f>
        <v>1.591019927365947</v>
      </c>
      <c r="D140" s="22">
        <f>$H$12+$H$13*A140-($H$12-$H$15)*EXP(-1*($H$14*A140)^$H$16)</f>
        <v>1.4813207540742204</v>
      </c>
    </row>
    <row r="141" spans="1:4" ht="16.5">
      <c r="A141" s="22">
        <v>0.97</v>
      </c>
      <c r="B141" s="22">
        <f>$D$12+$D$13*A141-($D$12-$D$15)*EXP(-1*($D$14*A141)^$D$16)</f>
        <v>2.26482626424719</v>
      </c>
      <c r="C141" s="22">
        <f>$I$12+$I$13*A141-($I$12-$I$15)*EXP(-1*($I$14*A141)^$I$16)</f>
        <v>1.606979927365947</v>
      </c>
      <c r="D141" s="22">
        <f>$H$12+$H$13*A141-($H$12-$H$15)*EXP(-1*($H$14*A141)^$H$16)</f>
        <v>1.4972807540742203</v>
      </c>
    </row>
    <row r="142" spans="1:4" ht="16.5">
      <c r="A142" s="22">
        <v>0.98</v>
      </c>
      <c r="B142" s="22">
        <f>$D$12+$D$13*A142-($D$12-$D$15)*EXP(-1*($D$14*A142)^$D$16)</f>
        <v>2.2807862642471903</v>
      </c>
      <c r="C142" s="22">
        <f>$I$12+$I$13*A142-($I$12-$I$15)*EXP(-1*($I$14*A142)^$I$16)</f>
        <v>1.6229399273659473</v>
      </c>
      <c r="D142" s="22">
        <f>$H$12+$H$13*A142-($H$12-$H$15)*EXP(-1*($H$14*A142)^$H$16)</f>
        <v>1.5132407540742205</v>
      </c>
    </row>
    <row r="143" spans="1:4" ht="16.5">
      <c r="A143" s="22">
        <v>0.99</v>
      </c>
      <c r="B143" s="22">
        <f>$D$12+$D$13*A143-($D$12-$D$15)*EXP(-1*($D$14*A143)^$D$16)</f>
        <v>2.29674626424719</v>
      </c>
      <c r="C143" s="22">
        <f>$I$12+$I$13*A143-($I$12-$I$15)*EXP(-1*($I$14*A143)^$I$16)</f>
        <v>1.6388999273659473</v>
      </c>
      <c r="D143" s="22">
        <f>$H$12+$H$13*A143-($H$12-$H$15)*EXP(-1*($H$14*A143)^$H$16)</f>
        <v>1.5292007540742205</v>
      </c>
    </row>
    <row r="144" spans="1:4" ht="16.5">
      <c r="A144" s="22">
        <v>1</v>
      </c>
      <c r="B144" s="22">
        <f>$D$12+$D$13*A144-($D$12-$D$15)*EXP(-1*($D$14*A144)^$D$16)</f>
        <v>2.3127062642471903</v>
      </c>
      <c r="C144" s="22">
        <f>$I$12+$I$13*A144-($I$12-$I$15)*EXP(-1*($I$14*A144)^$I$16)</f>
        <v>1.6548599273659472</v>
      </c>
      <c r="D144" s="22">
        <f>$H$12+$H$13*A144-($H$12-$H$15)*EXP(-1*($H$14*A144)^$H$16)</f>
        <v>1.5451607540742205</v>
      </c>
    </row>
  </sheetData>
  <printOptions/>
  <pageMargins left="0.75" right="0.75" top="1" bottom="1" header="0.512" footer="0.512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Reviewer 1</cp:lastModifiedBy>
  <dcterms:created xsi:type="dcterms:W3CDTF">2005-06-06T10:02:03Z</dcterms:created>
  <dcterms:modified xsi:type="dcterms:W3CDTF">2006-03-01T05:58:32Z</dcterms:modified>
  <cp:category/>
  <cp:version/>
  <cp:contentType/>
  <cp:contentStatus/>
</cp:coreProperties>
</file>