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475" windowHeight="8445" activeTab="0"/>
  </bookViews>
  <sheets>
    <sheet name="Example4.1" sheetId="1" r:id="rId1"/>
    <sheet name="Problem4.4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<sst xmlns="http://schemas.openxmlformats.org/spreadsheetml/2006/main" count="62" uniqueCount="50">
  <si>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例題4.1</t>
  </si>
  <si>
    <t>ただし、最高浸潤速度の区画の浸潤速度をx cm/dとする。</t>
  </si>
  <si>
    <t>x</t>
  </si>
  <si>
    <t>１辺9mの正方区画を、１辺3mの正方区画9つに分割。</t>
  </si>
  <si>
    <t>平均浸潤速度&lt;i&gt;は各区画の面積が等しいので、単純に各区画のiの平均で</t>
  </si>
  <si>
    <t>浸潤量は浸潤速度（フラックス）×面積なので、単位をmにあわせると、</t>
  </si>
  <si>
    <t>x</t>
  </si>
  <si>
    <t>f(x)</t>
  </si>
  <si>
    <t>x=31cm/dなら38%、50cm/dなら50%となる。</t>
  </si>
  <si>
    <t>xが0のとき、0%であり、xの増加とともに100%に漸近する。</t>
  </si>
  <si>
    <t>問4.4</t>
  </si>
  <si>
    <t>t</t>
  </si>
  <si>
    <t>R</t>
  </si>
  <si>
    <t>W</t>
  </si>
  <si>
    <t>D</t>
  </si>
  <si>
    <t>r</t>
  </si>
  <si>
    <t>d</t>
  </si>
  <si>
    <r>
      <t>D</t>
    </r>
    <r>
      <rPr>
        <sz val="11"/>
        <rFont val="ＭＳ Ｐゴシック"/>
        <family val="3"/>
      </rPr>
      <t>S</t>
    </r>
  </si>
  <si>
    <t>(days)</t>
  </si>
  <si>
    <t>(cm)</t>
  </si>
  <si>
    <t>(kg)</t>
  </si>
  <si>
    <t>(m3)</t>
  </si>
  <si>
    <t>(cm/d)</t>
  </si>
  <si>
    <t>↑</t>
  </si>
  <si>
    <t>合計</t>
  </si>
  <si>
    <t>et</t>
  </si>
  <si>
    <t>ET</t>
  </si>
  <si>
    <t>f(L)</t>
  </si>
  <si>
    <t>(cm/cm)</t>
  </si>
  <si>
    <t>-</t>
  </si>
  <si>
    <t>平均</t>
  </si>
  <si>
    <t>←黄色で20日間の総収支を考える。</t>
  </si>
  <si>
    <t>←フラックスで考えても良い。</t>
  </si>
  <si>
    <t>リーチング割合</t>
  </si>
  <si>
    <t>各期間の平均値は0.4</t>
  </si>
  <si>
    <t>灌漑速度</t>
  </si>
  <si>
    <t>排水速度</t>
  </si>
  <si>
    <t>代表日</t>
  </si>
  <si>
    <t>Bカラムの差</t>
  </si>
  <si>
    <t>Cカラムの差</t>
  </si>
  <si>
    <t>÷断面積4m2</t>
  </si>
  <si>
    <t>×100 cm</t>
  </si>
  <si>
    <t>Dカラムの差</t>
  </si>
  <si>
    <t>÷1000g</t>
  </si>
  <si>
    <t>×100cm</t>
  </si>
  <si>
    <t>E-F-G</t>
  </si>
  <si>
    <t>H÷2</t>
  </si>
  <si>
    <t>E÷F</t>
  </si>
  <si>
    <t>まずは表を完成させます（以下の解答例はテキストの解答例の表と少し異なります）。</t>
  </si>
  <si>
    <t>作図例（いろんな図が書けると思いますので、試してみて下さい）。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</si>
</sst>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Symbol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92375"/>
          <c:h val="0.935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'Example4.1'!$I$5:$I$55</c:f>
              <c:numCache/>
            </c:numRef>
          </c:xVal>
          <c:yVal>
            <c:numRef>
              <c:f>'Example4.1'!$J$5:$J$55</c:f>
              <c:numCache/>
            </c:numRef>
          </c:yVal>
          <c:smooth val="1"/>
        </c:ser>
        <c:axId val="54821044"/>
        <c:axId val="23627349"/>
      </c:scatterChart>
      <c:valAx>
        <c:axId val="5482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区画xの浸潤速度　(cm/d)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27349"/>
        <c:crosses val="autoZero"/>
        <c:crossBetween val="midCat"/>
        <c:dispUnits/>
      </c:valAx>
      <c:valAx>
        <c:axId val="23627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区画xが全浸潤量に占める割合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21044"/>
        <c:crosses val="autoZero"/>
        <c:crossBetween val="midCat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95"/>
          <c:w val="0.926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'Problem4.4'!$K$4</c:f>
              <c:strCache>
                <c:ptCount val="1"/>
                <c:pt idx="0">
                  <c:v>灌漑速度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'Problem4.4'!$K$7:$K$16</c:f>
              <c:numCache/>
            </c:numRef>
          </c:yVal>
          <c:smooth val="0"/>
        </c:ser>
        <c:ser>
          <c:idx val="1"/>
          <c:order val="1"/>
          <c:tx>
            <c:strRef>
              <c:f>'Problem4.4'!$L$4</c:f>
              <c:strCache>
                <c:ptCount val="1"/>
                <c:pt idx="0">
                  <c:v>排水速度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'Problem4.4'!$L$7:$L$16</c:f>
              <c:numCache/>
            </c:numRef>
          </c:yVal>
          <c:smooth val="0"/>
        </c:ser>
        <c:ser>
          <c:idx val="2"/>
          <c:order val="2"/>
          <c:tx>
            <c:v>蒸発散速度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'Problem4.4'!$I$7:$I$16</c:f>
              <c:numCache/>
            </c:numRef>
          </c:yVal>
          <c:smooth val="0"/>
        </c:ser>
        <c:axId val="11319550"/>
        <c:axId val="34767087"/>
      </c:scatterChart>
      <c:val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67087"/>
        <c:crosses val="autoZero"/>
        <c:crossBetween val="midCat"/>
        <c:dispUnits/>
      </c:val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フラックス（cm/d)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19550"/>
        <c:crosses val="autoZero"/>
        <c:crossBetween val="midCat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15675"/>
          <c:y val="0.1145"/>
          <c:w val="0.3105"/>
          <c:h val="0.20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95"/>
          <c:w val="0.92625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'Problem4.4'!$K$4</c:f>
              <c:strCache>
                <c:ptCount val="1"/>
                <c:pt idx="0">
                  <c:v>灌漑速度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'Problem4.4'!$K$7:$K$16</c:f>
              <c:numCache/>
            </c:numRef>
          </c:val>
        </c:ser>
        <c:ser>
          <c:idx val="1"/>
          <c:order val="1"/>
          <c:tx>
            <c:strRef>
              <c:f>'Problem4.4'!$L$4</c:f>
              <c:strCache>
                <c:ptCount val="1"/>
                <c:pt idx="0">
                  <c:v>排水速度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'Example4.1'!$W$5:$W$14</c:f>
              <c:numCache>
                <c:ptCount val="10"/>
                <c:pt idx="0">
                  <c:v>-0.5</c:v>
                </c:pt>
                <c:pt idx="1">
                  <c:v>0</c:v>
                </c:pt>
                <c:pt idx="2">
                  <c:v>0</c:v>
                </c:pt>
                <c:pt idx="3">
                  <c:v>-0.5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-1.5000000000000002</c:v>
                </c:pt>
                <c:pt idx="8">
                  <c:v>-1.5</c:v>
                </c:pt>
                <c:pt idx="9">
                  <c:v>-0.4999999999999998</c:v>
                </c:pt>
              </c:numCache>
            </c:numRef>
          </c:val>
        </c:ser>
        <c:ser>
          <c:idx val="2"/>
          <c:order val="2"/>
          <c:tx>
            <c:v>蒸発散速度</c:v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'Example4.1'!$X$5:$X$14</c:f>
              <c:numCache>
                <c:ptCount val="1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-0.375</c:v>
                </c:pt>
                <c:pt idx="5">
                  <c:v>-0.25</c:v>
                </c:pt>
                <c:pt idx="6">
                  <c:v>-0.25</c:v>
                </c:pt>
                <c:pt idx="7">
                  <c:v>-0.3749999999999998</c:v>
                </c:pt>
                <c:pt idx="8">
                  <c:v>-0.25</c:v>
                </c:pt>
                <c:pt idx="9">
                  <c:v>-0.2500000000000002</c:v>
                </c:pt>
              </c:numCache>
            </c:numRef>
          </c:val>
        </c:ser>
        <c:overlap val="100"/>
        <c:axId val="44468328"/>
        <c:axId val="64670633"/>
      </c:barChart>
      <c:cat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70633"/>
        <c:crossesAt val="-2"/>
        <c:auto val="1"/>
        <c:lblOffset val="100"/>
        <c:noMultiLvlLbl val="0"/>
      </c:catAx>
      <c:valAx>
        <c:axId val="64670633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フラックス（cm/d)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68328"/>
        <c:crossesAt val="1"/>
        <c:crossBetween val="between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1765"/>
          <c:y val="0.09875"/>
          <c:w val="0.2875"/>
          <c:h val="0.20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104775</xdr:rowOff>
    </xdr:from>
    <xdr:to>
      <xdr:col>15</xdr:col>
      <xdr:colOff>161925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6981825" y="714375"/>
        <a:ext cx="3409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104775</xdr:rowOff>
    </xdr:from>
    <xdr:to>
      <xdr:col>6</xdr:col>
      <xdr:colOff>9525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52400" y="4619625"/>
        <a:ext cx="39719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25</xdr:row>
      <xdr:rowOff>104775</xdr:rowOff>
    </xdr:from>
    <xdr:to>
      <xdr:col>11</xdr:col>
      <xdr:colOff>647700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4219575" y="4619625"/>
        <a:ext cx="39719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selection activeCell="J30" sqref="J30"/>
    </sheetView>
  </sheetViews>
  <sheetFormatPr defaultColWidth="9.00390625" defaultRowHeight="13.5"/>
  <cols>
    <col min="9" max="9" width="8.25390625" style="0" customWidth="1"/>
  </cols>
  <sheetData>
    <row r="1" spans="1:25" ht="21">
      <c r="A1" s="22" t="s">
        <v>0</v>
      </c>
      <c r="W1" s="19"/>
      <c r="X1" s="19"/>
      <c r="Y1" s="19"/>
    </row>
    <row r="2" spans="1:25" ht="13.5">
      <c r="A2" t="s">
        <v>1</v>
      </c>
      <c r="W2" s="19"/>
      <c r="X2" s="19"/>
      <c r="Y2" s="19"/>
    </row>
    <row r="3" spans="23:30" ht="13.5">
      <c r="W3" s="18"/>
      <c r="X3" s="18"/>
      <c r="Y3" s="18"/>
      <c r="Z3" s="18"/>
      <c r="AA3" s="18"/>
      <c r="AB3" s="18"/>
      <c r="AC3" s="18"/>
      <c r="AD3" s="18"/>
    </row>
    <row r="4" spans="2:30" ht="13.5">
      <c r="B4" t="s">
        <v>3</v>
      </c>
      <c r="I4" t="s">
        <v>6</v>
      </c>
      <c r="J4" t="s">
        <v>7</v>
      </c>
      <c r="W4" s="18"/>
      <c r="X4" s="18"/>
      <c r="Y4" s="18"/>
      <c r="Z4" s="18"/>
      <c r="AA4" s="18"/>
      <c r="AB4" s="18"/>
      <c r="AC4" s="18"/>
      <c r="AD4" s="18"/>
    </row>
    <row r="5" spans="2:30" ht="13.5">
      <c r="B5" s="1">
        <v>0.5</v>
      </c>
      <c r="C5" s="1">
        <v>2</v>
      </c>
      <c r="D5" s="1">
        <v>7</v>
      </c>
      <c r="I5">
        <v>0</v>
      </c>
      <c r="J5">
        <f aca="true" t="shared" si="0" ref="J5:J21">I5/(50+I5)</f>
        <v>0</v>
      </c>
      <c r="W5" s="18">
        <f>'Problem4.4'!L7*-1</f>
        <v>-0.5</v>
      </c>
      <c r="X5" s="18">
        <f>'Problem4.4'!I7*-1</f>
        <v>-0.5</v>
      </c>
      <c r="Y5" s="18"/>
      <c r="Z5" s="18"/>
      <c r="AA5" s="18"/>
      <c r="AB5" s="18"/>
      <c r="AC5" s="18"/>
      <c r="AD5" s="18"/>
    </row>
    <row r="6" spans="2:30" ht="13.5">
      <c r="B6" s="1">
        <v>6.5</v>
      </c>
      <c r="C6" s="1">
        <v>5</v>
      </c>
      <c r="D6" s="1">
        <v>13</v>
      </c>
      <c r="I6">
        <v>1</v>
      </c>
      <c r="J6">
        <f t="shared" si="0"/>
        <v>0.0196078431372549</v>
      </c>
      <c r="W6" s="18">
        <f>'Problem4.4'!L8*-1</f>
        <v>0</v>
      </c>
      <c r="X6" s="18">
        <f>'Problem4.4'!I8*-1</f>
        <v>-0.5</v>
      </c>
      <c r="Y6" s="18"/>
      <c r="Z6" s="18"/>
      <c r="AA6" s="18"/>
      <c r="AB6" s="18"/>
      <c r="AC6" s="18"/>
      <c r="AD6" s="18"/>
    </row>
    <row r="7" spans="2:30" ht="13.5">
      <c r="B7" s="1" t="s">
        <v>2</v>
      </c>
      <c r="C7" s="1">
        <v>12</v>
      </c>
      <c r="D7" s="1">
        <v>4</v>
      </c>
      <c r="I7">
        <f aca="true" t="shared" si="1" ref="I7:I13">I6*1.5</f>
        <v>1.5</v>
      </c>
      <c r="J7">
        <f t="shared" si="0"/>
        <v>0.02912621359223301</v>
      </c>
      <c r="W7" s="18">
        <f>'Problem4.4'!L9*-1</f>
        <v>0</v>
      </c>
      <c r="X7" s="18">
        <f>'Problem4.4'!I9*-1</f>
        <v>-0.5</v>
      </c>
      <c r="Y7" s="18"/>
      <c r="Z7" s="18"/>
      <c r="AA7" s="18"/>
      <c r="AB7" s="18"/>
      <c r="AC7" s="18"/>
      <c r="AD7" s="18"/>
    </row>
    <row r="8" spans="9:30" ht="13.5">
      <c r="I8">
        <f t="shared" si="1"/>
        <v>2.25</v>
      </c>
      <c r="J8">
        <f t="shared" si="0"/>
        <v>0.0430622009569378</v>
      </c>
      <c r="W8" s="18">
        <f>'Problem4.4'!L10*-1</f>
        <v>-0.5</v>
      </c>
      <c r="X8" s="18">
        <f>'Problem4.4'!I10*-1</f>
        <v>-0.5</v>
      </c>
      <c r="Y8" s="18"/>
      <c r="Z8" s="18"/>
      <c r="AA8" s="18"/>
      <c r="AB8" s="18"/>
      <c r="AC8" s="18"/>
      <c r="AD8" s="18"/>
    </row>
    <row r="9" spans="2:30" ht="13.5">
      <c r="B9" t="s">
        <v>4</v>
      </c>
      <c r="I9">
        <f t="shared" si="1"/>
        <v>3.375</v>
      </c>
      <c r="J9">
        <f t="shared" si="0"/>
        <v>0.06323185011709602</v>
      </c>
      <c r="W9" s="18">
        <f>'Problem4.4'!L11*-1</f>
        <v>0</v>
      </c>
      <c r="X9" s="18">
        <f>'Problem4.4'!I11*-1</f>
        <v>-0.375</v>
      </c>
      <c r="Y9" s="18"/>
      <c r="Z9" s="18"/>
      <c r="AA9" s="18"/>
      <c r="AB9" s="18"/>
      <c r="AC9" s="18"/>
      <c r="AD9" s="18"/>
    </row>
    <row r="10" spans="9:30" ht="13.5">
      <c r="I10">
        <f t="shared" si="1"/>
        <v>5.0625</v>
      </c>
      <c r="J10">
        <f t="shared" si="0"/>
        <v>0.09194097616345062</v>
      </c>
      <c r="W10" s="18">
        <f>'Problem4.4'!L12*-1</f>
        <v>0</v>
      </c>
      <c r="X10" s="18">
        <f>'Problem4.4'!I12*-1</f>
        <v>-0.25</v>
      </c>
      <c r="Y10" s="18"/>
      <c r="Z10" s="18"/>
      <c r="AA10" s="18"/>
      <c r="AB10" s="18"/>
      <c r="AC10" s="18"/>
      <c r="AD10" s="18"/>
    </row>
    <row r="11" spans="9:30" ht="13.5">
      <c r="I11">
        <f t="shared" si="1"/>
        <v>7.59375</v>
      </c>
      <c r="J11">
        <f t="shared" si="0"/>
        <v>0.13185024416711882</v>
      </c>
      <c r="W11" s="18">
        <f>'Problem4.4'!L13*-1</f>
        <v>0</v>
      </c>
      <c r="X11" s="18">
        <f>'Problem4.4'!I13*-1</f>
        <v>-0.25</v>
      </c>
      <c r="Y11" s="18"/>
      <c r="Z11" s="18"/>
      <c r="AA11" s="18"/>
      <c r="AB11" s="18"/>
      <c r="AC11" s="18"/>
      <c r="AD11" s="18"/>
    </row>
    <row r="12" spans="9:30" ht="13.5">
      <c r="I12">
        <f t="shared" si="1"/>
        <v>11.390625</v>
      </c>
      <c r="J12">
        <f t="shared" si="0"/>
        <v>0.185543395265971</v>
      </c>
      <c r="W12" s="18">
        <f>'Problem4.4'!L14*-1</f>
        <v>-1.5000000000000002</v>
      </c>
      <c r="X12" s="18">
        <f>'Problem4.4'!I14*-1</f>
        <v>-0.3749999999999998</v>
      </c>
      <c r="Y12" s="18"/>
      <c r="Z12" s="18"/>
      <c r="AA12" s="18"/>
      <c r="AB12" s="18"/>
      <c r="AC12" s="18"/>
      <c r="AD12" s="18"/>
    </row>
    <row r="13" spans="9:30" ht="13.5">
      <c r="I13">
        <f t="shared" si="1"/>
        <v>17.0859375</v>
      </c>
      <c r="J13">
        <f t="shared" si="0"/>
        <v>0.254687318038896</v>
      </c>
      <c r="W13" s="18">
        <f>'Problem4.4'!L15*-1</f>
        <v>-1.5</v>
      </c>
      <c r="X13" s="18">
        <f>'Problem4.4'!I15*-1</f>
        <v>-0.25</v>
      </c>
      <c r="Y13" s="18"/>
      <c r="Z13" s="18"/>
      <c r="AA13" s="18"/>
      <c r="AB13" s="18"/>
      <c r="AC13" s="18"/>
      <c r="AD13" s="18"/>
    </row>
    <row r="14" spans="9:30" ht="13.5">
      <c r="I14" s="2">
        <v>31</v>
      </c>
      <c r="J14" s="2">
        <f t="shared" si="0"/>
        <v>0.38271604938271603</v>
      </c>
      <c r="W14" s="18">
        <f>'Problem4.4'!L16*-1</f>
        <v>-0.4999999999999998</v>
      </c>
      <c r="X14" s="18">
        <f>'Problem4.4'!I16*-1</f>
        <v>-0.2500000000000002</v>
      </c>
      <c r="Y14" s="18"/>
      <c r="Z14" s="18"/>
      <c r="AA14" s="18"/>
      <c r="AB14" s="18"/>
      <c r="AC14" s="18"/>
      <c r="AD14" s="18"/>
    </row>
    <row r="15" spans="2:30" ht="13.5">
      <c r="B15" t="s">
        <v>5</v>
      </c>
      <c r="I15">
        <v>50</v>
      </c>
      <c r="J15">
        <f t="shared" si="0"/>
        <v>0.5</v>
      </c>
      <c r="W15" s="18"/>
      <c r="X15" s="18"/>
      <c r="Y15" s="18"/>
      <c r="Z15" s="18"/>
      <c r="AA15" s="18"/>
      <c r="AB15" s="18"/>
      <c r="AC15" s="18"/>
      <c r="AD15" s="18"/>
    </row>
    <row r="16" spans="9:30" ht="13.5">
      <c r="I16">
        <f aca="true" t="shared" si="2" ref="I16:I21">I15*1.5</f>
        <v>75</v>
      </c>
      <c r="J16">
        <f t="shared" si="0"/>
        <v>0.6</v>
      </c>
      <c r="W16" s="18"/>
      <c r="X16" s="18"/>
      <c r="Y16" s="18"/>
      <c r="Z16" s="18"/>
      <c r="AA16" s="18"/>
      <c r="AB16" s="18"/>
      <c r="AC16" s="18"/>
      <c r="AD16" s="18"/>
    </row>
    <row r="17" spans="9:25" ht="13.5">
      <c r="I17">
        <f t="shared" si="2"/>
        <v>112.5</v>
      </c>
      <c r="J17">
        <f t="shared" si="0"/>
        <v>0.6923076923076923</v>
      </c>
      <c r="W17" s="19"/>
      <c r="X17" s="19"/>
      <c r="Y17" s="19"/>
    </row>
    <row r="18" spans="9:10" ht="13.5">
      <c r="I18">
        <f t="shared" si="2"/>
        <v>168.75</v>
      </c>
      <c r="J18">
        <f t="shared" si="0"/>
        <v>0.7714285714285715</v>
      </c>
    </row>
    <row r="19" spans="9:10" ht="13.5">
      <c r="I19">
        <f t="shared" si="2"/>
        <v>253.125</v>
      </c>
      <c r="J19">
        <f t="shared" si="0"/>
        <v>0.8350515463917526</v>
      </c>
    </row>
    <row r="20" spans="9:10" ht="13.5">
      <c r="I20">
        <f t="shared" si="2"/>
        <v>379.6875</v>
      </c>
      <c r="J20">
        <f t="shared" si="0"/>
        <v>0.8836363636363637</v>
      </c>
    </row>
    <row r="21" spans="9:10" ht="13.5">
      <c r="I21">
        <f t="shared" si="2"/>
        <v>569.53125</v>
      </c>
      <c r="J21">
        <f t="shared" si="0"/>
        <v>0.9192938209331651</v>
      </c>
    </row>
    <row r="22" spans="12:16" ht="13.5">
      <c r="L22" s="2" t="s">
        <v>9</v>
      </c>
      <c r="M22" s="2"/>
      <c r="N22" s="2"/>
      <c r="O22" s="2"/>
      <c r="P22" s="2"/>
    </row>
    <row r="23" spans="12:16" ht="13.5">
      <c r="L23" s="2" t="s">
        <v>8</v>
      </c>
      <c r="M23" s="2"/>
      <c r="N23" s="2"/>
      <c r="O23" s="2"/>
      <c r="P23" s="2"/>
    </row>
    <row r="42" spans="6:10" ht="13.5">
      <c r="F42" s="23"/>
      <c r="G42" s="23"/>
      <c r="H42" s="23"/>
      <c r="I42" s="23"/>
      <c r="J42" s="23"/>
    </row>
    <row r="43" spans="6:10" ht="13.5">
      <c r="F43" s="23"/>
      <c r="G43" s="23"/>
      <c r="H43" s="23"/>
      <c r="I43" s="23"/>
      <c r="J43" s="23"/>
    </row>
    <row r="44" spans="6:10" ht="13.5">
      <c r="F44" s="23"/>
      <c r="G44" s="23"/>
      <c r="H44" s="23"/>
      <c r="I44" s="23"/>
      <c r="J44" s="23"/>
    </row>
    <row r="45" spans="6:10" ht="13.5">
      <c r="F45" s="23"/>
      <c r="G45" s="23"/>
      <c r="H45" s="23"/>
      <c r="I45" s="23"/>
      <c r="J45" s="23"/>
    </row>
    <row r="46" spans="6:10" ht="13.5">
      <c r="F46" s="23"/>
      <c r="G46" s="23"/>
      <c r="H46" s="23"/>
      <c r="I46" s="23"/>
      <c r="J46" s="23"/>
    </row>
    <row r="47" spans="6:10" ht="13.5">
      <c r="F47" s="23"/>
      <c r="G47" s="23"/>
      <c r="H47" s="23"/>
      <c r="I47" s="23"/>
      <c r="J47" s="23"/>
    </row>
    <row r="48" spans="6:10" ht="13.5">
      <c r="F48" s="23"/>
      <c r="G48" s="23"/>
      <c r="H48" s="23"/>
      <c r="I48" s="23"/>
      <c r="J48" s="23"/>
    </row>
    <row r="49" spans="6:10" ht="13.5">
      <c r="F49" s="23"/>
      <c r="G49" s="23"/>
      <c r="H49" s="23"/>
      <c r="I49" s="23"/>
      <c r="J49" s="23"/>
    </row>
    <row r="50" spans="6:10" ht="13.5">
      <c r="F50" s="23"/>
      <c r="G50" s="23"/>
      <c r="H50" s="23"/>
      <c r="I50" s="23"/>
      <c r="J50" s="23"/>
    </row>
  </sheetData>
  <printOptions/>
  <pageMargins left="0.75" right="0.75" top="1" bottom="1" header="0.512" footer="0.512"/>
  <pageSetup horizontalDpi="600" verticalDpi="600" orientation="portrait" paperSize="9" r:id="rId5"/>
  <drawing r:id="rId4"/>
  <legacyDrawing r:id="rId3"/>
  <oleObjects>
    <oleObject progId="Equation.DSMT4" shapeId="5684715" r:id="rId1"/>
    <oleObject progId="Equation.DSMT4" shapeId="56916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A27" sqref="A27"/>
    </sheetView>
  </sheetViews>
  <sheetFormatPr defaultColWidth="9.00390625" defaultRowHeight="13.5"/>
  <sheetData>
    <row r="1" spans="1:2" ht="21">
      <c r="A1" s="21" t="s">
        <v>10</v>
      </c>
      <c r="B1" s="3"/>
    </row>
    <row r="2" ht="17.25">
      <c r="A2" s="20" t="s">
        <v>48</v>
      </c>
    </row>
    <row r="3" spans="1:13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 t="s">
        <v>17</v>
      </c>
      <c r="H4" s="6" t="s">
        <v>25</v>
      </c>
      <c r="I4" s="6" t="s">
        <v>26</v>
      </c>
      <c r="J4" s="6" t="s">
        <v>27</v>
      </c>
      <c r="K4" s="6" t="s">
        <v>35</v>
      </c>
      <c r="L4" s="6" t="s">
        <v>36</v>
      </c>
      <c r="M4" s="6" t="s">
        <v>37</v>
      </c>
    </row>
    <row r="5" spans="1:12" ht="13.5">
      <c r="A5" s="8" t="s">
        <v>18</v>
      </c>
      <c r="B5" s="8" t="s">
        <v>19</v>
      </c>
      <c r="C5" s="8" t="s">
        <v>20</v>
      </c>
      <c r="D5" s="8" t="s">
        <v>21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22</v>
      </c>
      <c r="J5" s="8" t="s">
        <v>28</v>
      </c>
      <c r="K5" s="12" t="s">
        <v>22</v>
      </c>
      <c r="L5" s="12" t="s">
        <v>22</v>
      </c>
    </row>
    <row r="6" spans="1:13" ht="13.5">
      <c r="A6" s="6">
        <v>0</v>
      </c>
      <c r="B6" s="6">
        <v>0</v>
      </c>
      <c r="C6" s="6">
        <v>0</v>
      </c>
      <c r="D6" s="6">
        <v>0</v>
      </c>
      <c r="E6" s="6"/>
      <c r="F6" s="6"/>
      <c r="G6" s="6"/>
      <c r="H6" s="6"/>
      <c r="I6" s="6"/>
      <c r="J6" s="6"/>
      <c r="K6" s="17"/>
      <c r="L6" s="17"/>
      <c r="M6" s="17"/>
    </row>
    <row r="7" spans="1:13" ht="13.5">
      <c r="A7" s="6">
        <v>2</v>
      </c>
      <c r="B7" s="6">
        <v>2</v>
      </c>
      <c r="C7" s="6">
        <v>0</v>
      </c>
      <c r="D7" s="9">
        <v>0.04</v>
      </c>
      <c r="E7" s="6">
        <f aca="true" t="shared" si="0" ref="E7:E16">B7-B6</f>
        <v>2</v>
      </c>
      <c r="F7" s="6">
        <f aca="true" t="shared" si="1" ref="F7:F16">(D7-D6)/4*100</f>
        <v>1</v>
      </c>
      <c r="G7" s="6">
        <f aca="true" t="shared" si="2" ref="G7:G16">(C7-C6)/4/1000*100</f>
        <v>0</v>
      </c>
      <c r="H7" s="6">
        <f aca="true" t="shared" si="3" ref="H7:H16">E7-F7-G7</f>
        <v>1</v>
      </c>
      <c r="I7" s="6">
        <f aca="true" t="shared" si="4" ref="I7:I16">H7/2</f>
        <v>0.5</v>
      </c>
      <c r="J7" s="6">
        <f>F7/E7</f>
        <v>0.5</v>
      </c>
      <c r="K7" s="3">
        <f aca="true" t="shared" si="5" ref="K7:K16">E7/2</f>
        <v>1</v>
      </c>
      <c r="L7" s="3">
        <f aca="true" t="shared" si="6" ref="L7:L16">F7/2</f>
        <v>0.5</v>
      </c>
      <c r="M7" s="3">
        <f aca="true" t="shared" si="7" ref="M7:M16">(A7+A6)/2</f>
        <v>1</v>
      </c>
    </row>
    <row r="8" spans="1:13" ht="13.5">
      <c r="A8" s="6">
        <v>4</v>
      </c>
      <c r="B8" s="6">
        <v>3</v>
      </c>
      <c r="C8" s="6">
        <v>0</v>
      </c>
      <c r="D8" s="9">
        <v>0.04</v>
      </c>
      <c r="E8" s="6">
        <f t="shared" si="0"/>
        <v>1</v>
      </c>
      <c r="F8" s="6">
        <f t="shared" si="1"/>
        <v>0</v>
      </c>
      <c r="G8" s="6">
        <f t="shared" si="2"/>
        <v>0</v>
      </c>
      <c r="H8" s="6">
        <f t="shared" si="3"/>
        <v>1</v>
      </c>
      <c r="I8" s="6">
        <f t="shared" si="4"/>
        <v>0.5</v>
      </c>
      <c r="J8" s="6">
        <f>F8/E8</f>
        <v>0</v>
      </c>
      <c r="K8" s="3">
        <f t="shared" si="5"/>
        <v>0.5</v>
      </c>
      <c r="L8" s="3">
        <f t="shared" si="6"/>
        <v>0</v>
      </c>
      <c r="M8" s="3">
        <f t="shared" si="7"/>
        <v>3</v>
      </c>
    </row>
    <row r="9" spans="1:13" ht="13.5">
      <c r="A9" s="6">
        <v>6</v>
      </c>
      <c r="B9" s="6">
        <v>5</v>
      </c>
      <c r="C9" s="6">
        <v>40</v>
      </c>
      <c r="D9" s="9">
        <v>0.04</v>
      </c>
      <c r="E9" s="6">
        <f t="shared" si="0"/>
        <v>2</v>
      </c>
      <c r="F9" s="6">
        <f t="shared" si="1"/>
        <v>0</v>
      </c>
      <c r="G9" s="6">
        <f t="shared" si="2"/>
        <v>1</v>
      </c>
      <c r="H9" s="6">
        <f t="shared" si="3"/>
        <v>1</v>
      </c>
      <c r="I9" s="6">
        <f t="shared" si="4"/>
        <v>0.5</v>
      </c>
      <c r="J9" s="6">
        <f>F9/E9</f>
        <v>0</v>
      </c>
      <c r="K9" s="3">
        <f t="shared" si="5"/>
        <v>1</v>
      </c>
      <c r="L9" s="3">
        <f t="shared" si="6"/>
        <v>0</v>
      </c>
      <c r="M9" s="3">
        <f t="shared" si="7"/>
        <v>5</v>
      </c>
    </row>
    <row r="10" spans="1:13" ht="13.5">
      <c r="A10" s="6">
        <v>8</v>
      </c>
      <c r="B10" s="6">
        <v>7</v>
      </c>
      <c r="C10" s="6">
        <v>40</v>
      </c>
      <c r="D10" s="9">
        <v>0.08</v>
      </c>
      <c r="E10" s="6">
        <f t="shared" si="0"/>
        <v>2</v>
      </c>
      <c r="F10" s="6">
        <f t="shared" si="1"/>
        <v>1</v>
      </c>
      <c r="G10" s="6">
        <f t="shared" si="2"/>
        <v>0</v>
      </c>
      <c r="H10" s="6">
        <f t="shared" si="3"/>
        <v>1</v>
      </c>
      <c r="I10" s="6">
        <f t="shared" si="4"/>
        <v>0.5</v>
      </c>
      <c r="J10" s="6">
        <f>F10/E10</f>
        <v>0.5</v>
      </c>
      <c r="K10" s="3">
        <f t="shared" si="5"/>
        <v>1</v>
      </c>
      <c r="L10" s="3">
        <f t="shared" si="6"/>
        <v>0.5</v>
      </c>
      <c r="M10" s="3">
        <f t="shared" si="7"/>
        <v>7</v>
      </c>
    </row>
    <row r="11" spans="1:13" ht="13.5">
      <c r="A11" s="6">
        <v>10</v>
      </c>
      <c r="B11" s="6">
        <v>7</v>
      </c>
      <c r="C11" s="6">
        <v>10</v>
      </c>
      <c r="D11" s="9">
        <v>0.08</v>
      </c>
      <c r="E11" s="6">
        <f t="shared" si="0"/>
        <v>0</v>
      </c>
      <c r="F11" s="6">
        <f t="shared" si="1"/>
        <v>0</v>
      </c>
      <c r="G11" s="6">
        <f t="shared" si="2"/>
        <v>-0.75</v>
      </c>
      <c r="H11" s="6">
        <f t="shared" si="3"/>
        <v>0.75</v>
      </c>
      <c r="I11" s="6">
        <f t="shared" si="4"/>
        <v>0.375</v>
      </c>
      <c r="J11" s="6" t="s">
        <v>29</v>
      </c>
      <c r="K11" s="3">
        <f t="shared" si="5"/>
        <v>0</v>
      </c>
      <c r="L11" s="3">
        <f t="shared" si="6"/>
        <v>0</v>
      </c>
      <c r="M11" s="3">
        <f t="shared" si="7"/>
        <v>9</v>
      </c>
    </row>
    <row r="12" spans="1:13" ht="13.5">
      <c r="A12" s="6">
        <v>12</v>
      </c>
      <c r="B12" s="6">
        <v>8</v>
      </c>
      <c r="C12" s="6">
        <v>30</v>
      </c>
      <c r="D12" s="9">
        <v>0.08</v>
      </c>
      <c r="E12" s="6">
        <f t="shared" si="0"/>
        <v>1</v>
      </c>
      <c r="F12" s="6">
        <f t="shared" si="1"/>
        <v>0</v>
      </c>
      <c r="G12" s="6">
        <f t="shared" si="2"/>
        <v>0.5</v>
      </c>
      <c r="H12" s="6">
        <f t="shared" si="3"/>
        <v>0.5</v>
      </c>
      <c r="I12" s="6">
        <f t="shared" si="4"/>
        <v>0.25</v>
      </c>
      <c r="J12" s="6">
        <f>F12/E12</f>
        <v>0</v>
      </c>
      <c r="K12" s="3">
        <f t="shared" si="5"/>
        <v>0.5</v>
      </c>
      <c r="L12" s="3">
        <f t="shared" si="6"/>
        <v>0</v>
      </c>
      <c r="M12" s="3">
        <f t="shared" si="7"/>
        <v>11</v>
      </c>
    </row>
    <row r="13" spans="1:13" ht="13.5">
      <c r="A13" s="6">
        <v>14</v>
      </c>
      <c r="B13" s="6">
        <v>9</v>
      </c>
      <c r="C13" s="6">
        <v>50</v>
      </c>
      <c r="D13" s="9">
        <v>0.08</v>
      </c>
      <c r="E13" s="6">
        <f t="shared" si="0"/>
        <v>1</v>
      </c>
      <c r="F13" s="6">
        <f t="shared" si="1"/>
        <v>0</v>
      </c>
      <c r="G13" s="6">
        <f t="shared" si="2"/>
        <v>0.5</v>
      </c>
      <c r="H13" s="6">
        <f t="shared" si="3"/>
        <v>0.5</v>
      </c>
      <c r="I13" s="6">
        <f t="shared" si="4"/>
        <v>0.25</v>
      </c>
      <c r="J13" s="6">
        <f>F13/E13</f>
        <v>0</v>
      </c>
      <c r="K13" s="3">
        <f t="shared" si="5"/>
        <v>0.5</v>
      </c>
      <c r="L13" s="3">
        <f t="shared" si="6"/>
        <v>0</v>
      </c>
      <c r="M13" s="3">
        <f t="shared" si="7"/>
        <v>13</v>
      </c>
    </row>
    <row r="14" spans="1:13" ht="13.5">
      <c r="A14" s="12">
        <v>16</v>
      </c>
      <c r="B14" s="12">
        <v>14</v>
      </c>
      <c r="C14" s="12">
        <v>100</v>
      </c>
      <c r="D14" s="13">
        <v>0.2</v>
      </c>
      <c r="E14" s="12">
        <f t="shared" si="0"/>
        <v>5</v>
      </c>
      <c r="F14" s="12">
        <f t="shared" si="1"/>
        <v>3.0000000000000004</v>
      </c>
      <c r="G14" s="12">
        <f t="shared" si="2"/>
        <v>1.25</v>
      </c>
      <c r="H14" s="12">
        <f t="shared" si="3"/>
        <v>0.7499999999999996</v>
      </c>
      <c r="I14" s="12">
        <f t="shared" si="4"/>
        <v>0.3749999999999998</v>
      </c>
      <c r="J14" s="12">
        <f>F14/E14</f>
        <v>0.6000000000000001</v>
      </c>
      <c r="K14" s="3">
        <f t="shared" si="5"/>
        <v>2.5</v>
      </c>
      <c r="L14" s="3">
        <f t="shared" si="6"/>
        <v>1.5000000000000002</v>
      </c>
      <c r="M14" s="3">
        <f t="shared" si="7"/>
        <v>15</v>
      </c>
    </row>
    <row r="15" spans="1:13" ht="13.5">
      <c r="A15" s="12">
        <v>18</v>
      </c>
      <c r="B15" s="12">
        <v>17</v>
      </c>
      <c r="C15" s="12">
        <v>80</v>
      </c>
      <c r="D15" s="13">
        <v>0.32</v>
      </c>
      <c r="E15" s="12">
        <f t="shared" si="0"/>
        <v>3</v>
      </c>
      <c r="F15" s="12">
        <f t="shared" si="1"/>
        <v>3</v>
      </c>
      <c r="G15" s="12">
        <f t="shared" si="2"/>
        <v>-0.5</v>
      </c>
      <c r="H15" s="12">
        <f t="shared" si="3"/>
        <v>0.5</v>
      </c>
      <c r="I15" s="12">
        <f t="shared" si="4"/>
        <v>0.25</v>
      </c>
      <c r="J15" s="12">
        <f>F15/E15</f>
        <v>1</v>
      </c>
      <c r="K15" s="3">
        <f t="shared" si="5"/>
        <v>1.5</v>
      </c>
      <c r="L15" s="3">
        <f t="shared" si="6"/>
        <v>1.5</v>
      </c>
      <c r="M15" s="3">
        <f t="shared" si="7"/>
        <v>17</v>
      </c>
    </row>
    <row r="16" spans="1:13" ht="13.5">
      <c r="A16" s="8">
        <v>20</v>
      </c>
      <c r="B16" s="8">
        <v>18</v>
      </c>
      <c r="C16" s="8">
        <v>60</v>
      </c>
      <c r="D16" s="10">
        <v>0.36</v>
      </c>
      <c r="E16" s="8">
        <f t="shared" si="0"/>
        <v>1</v>
      </c>
      <c r="F16" s="8">
        <f t="shared" si="1"/>
        <v>0.9999999999999996</v>
      </c>
      <c r="G16" s="8">
        <f t="shared" si="2"/>
        <v>-0.5</v>
      </c>
      <c r="H16" s="8">
        <f t="shared" si="3"/>
        <v>0.5000000000000004</v>
      </c>
      <c r="I16" s="8">
        <f t="shared" si="4"/>
        <v>0.2500000000000002</v>
      </c>
      <c r="J16" s="8">
        <f>F16/E16</f>
        <v>0.9999999999999996</v>
      </c>
      <c r="K16" s="5">
        <f t="shared" si="5"/>
        <v>0.5</v>
      </c>
      <c r="L16" s="5">
        <f t="shared" si="6"/>
        <v>0.4999999999999998</v>
      </c>
      <c r="M16" s="5">
        <f t="shared" si="7"/>
        <v>19</v>
      </c>
    </row>
    <row r="17" spans="1:11" ht="13.5">
      <c r="A17" s="12" t="s">
        <v>24</v>
      </c>
      <c r="B17" s="12"/>
      <c r="C17" s="12"/>
      <c r="D17" s="12"/>
      <c r="E17" s="14">
        <f>SUM(E7:E16)</f>
        <v>18</v>
      </c>
      <c r="F17" s="14">
        <f>SUM(F7:F16)</f>
        <v>9</v>
      </c>
      <c r="G17" s="14">
        <f>SUM(G7:G16)</f>
        <v>1.5</v>
      </c>
      <c r="H17" s="14">
        <f>SUM(H7:H16)</f>
        <v>7.5</v>
      </c>
      <c r="I17" s="15">
        <f>SUM(I7:I16)</f>
        <v>3.75</v>
      </c>
      <c r="J17" s="12"/>
      <c r="K17" t="s">
        <v>31</v>
      </c>
    </row>
    <row r="18" spans="1:13" ht="14.25" thickBot="1">
      <c r="A18" s="11" t="s">
        <v>30</v>
      </c>
      <c r="B18" s="11"/>
      <c r="C18" s="11"/>
      <c r="D18" s="11"/>
      <c r="E18" s="11">
        <f>E17/$A$16</f>
        <v>0.9</v>
      </c>
      <c r="F18" s="11">
        <f>F17/$A$16</f>
        <v>0.45</v>
      </c>
      <c r="G18" s="11">
        <f>G17/$A$16</f>
        <v>0.075</v>
      </c>
      <c r="H18" s="11">
        <f>H17/$A$16</f>
        <v>0.375</v>
      </c>
      <c r="I18" s="11"/>
      <c r="J18" s="16">
        <f>F17/E17</f>
        <v>0.5</v>
      </c>
      <c r="K18" s="4" t="s">
        <v>32</v>
      </c>
      <c r="L18" s="4"/>
      <c r="M18" s="4"/>
    </row>
    <row r="19" spans="1:10" ht="13.5">
      <c r="A19" s="6"/>
      <c r="B19" s="6"/>
      <c r="C19" s="6"/>
      <c r="D19" s="6"/>
      <c r="E19" s="6" t="s">
        <v>23</v>
      </c>
      <c r="F19" s="6" t="s">
        <v>23</v>
      </c>
      <c r="G19" s="6" t="s">
        <v>23</v>
      </c>
      <c r="H19" s="6" t="s">
        <v>23</v>
      </c>
      <c r="I19" s="6" t="s">
        <v>23</v>
      </c>
      <c r="J19" s="6" t="s">
        <v>23</v>
      </c>
    </row>
    <row r="20" spans="5:10" ht="13.5">
      <c r="E20" t="s">
        <v>38</v>
      </c>
      <c r="F20" t="s">
        <v>39</v>
      </c>
      <c r="G20" t="s">
        <v>42</v>
      </c>
      <c r="H20" t="s">
        <v>45</v>
      </c>
      <c r="I20" t="s">
        <v>46</v>
      </c>
      <c r="J20" t="s">
        <v>33</v>
      </c>
    </row>
    <row r="21" spans="6:10" ht="13.5">
      <c r="F21" t="s">
        <v>40</v>
      </c>
      <c r="G21" t="s">
        <v>40</v>
      </c>
      <c r="J21" t="s">
        <v>47</v>
      </c>
    </row>
    <row r="22" spans="6:10" ht="13.5">
      <c r="F22" t="s">
        <v>41</v>
      </c>
      <c r="G22" t="s">
        <v>43</v>
      </c>
      <c r="J22" t="s">
        <v>34</v>
      </c>
    </row>
    <row r="23" ht="13.5">
      <c r="G23" t="s">
        <v>44</v>
      </c>
    </row>
    <row r="25" ht="17.25">
      <c r="A25" s="20" t="s">
        <v>49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Kunio Watanabe</cp:lastModifiedBy>
  <dcterms:created xsi:type="dcterms:W3CDTF">2011-10-30T20:37:36Z</dcterms:created>
  <dcterms:modified xsi:type="dcterms:W3CDTF">2011-11-01T05:05:01Z</dcterms:modified>
  <cp:category/>
  <cp:version/>
  <cp:contentType/>
  <cp:contentStatus/>
</cp:coreProperties>
</file>